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CRT" sheetId="1" r:id="rId1"/>
  </sheets>
  <externalReferences>
    <externalReference r:id="rId2"/>
    <externalReference r:id="rId3"/>
  </externalReferences>
  <definedNames>
    <definedName name="_A">[1]F!$K$3:$K$14</definedName>
    <definedName name="_BQ4.1" hidden="1">#REF!</definedName>
    <definedName name="_DEC95">[1]Tab_JUIL!$Y$10:$Y$49</definedName>
    <definedName name="_DEC96">[1]Tab_JUIL!$AK$10:$AK$49</definedName>
    <definedName name="_DEC97">[1]Tab_JUIL!$AW$10:$AW$49</definedName>
    <definedName name="_F">[1]A!$A$2:$A$5</definedName>
    <definedName name="_NOV95">[1]Tab_JUIL!$X$10:$X$49</definedName>
    <definedName name="_NOV96">[1]Tab_JUIL!$AJ$10:$AJ$49</definedName>
    <definedName name="_NOV97">[1]Tab_JUIL!$AV$10:$AV$49</definedName>
    <definedName name="_OCT95">[1]Tab_JUIL!$W$10:$W$49</definedName>
    <definedName name="_OCT96">[1]Tab_JUIL!$AI$10:$AI$49</definedName>
    <definedName name="_OCT97">[1]Tab_JUIL!$AU$10:$AU$49</definedName>
    <definedName name="_Order1" hidden="1">255</definedName>
    <definedName name="_Order2" hidden="1">255</definedName>
    <definedName name="AOUT95">[1]Tab_JUIL!$U$10:$U$49</definedName>
    <definedName name="AOUT96">[1]Tab_JUIL!$AG$10:$AG$49</definedName>
    <definedName name="AOUT97">[1]Tab_JUIL!$AS$10:$AS$49</definedName>
    <definedName name="cadrefmi">#REF!</definedName>
    <definedName name="CHEM">#REF!</definedName>
    <definedName name="DATA_OUTPUT">#REF!</definedName>
    <definedName name="JUIL95">[1]Tab_JUIL!$T$10:$T$49</definedName>
    <definedName name="JUIL96">[1]Tab_JUIL!$AF$10:$AF$49</definedName>
    <definedName name="JUIL97">[1]Tab_JUIL!$AR$10:$AR$49</definedName>
    <definedName name="JUIN95">[1]Tab_JUIL!$S$10:$S$49</definedName>
    <definedName name="JUIN96">[1]Tab_JUIL!$AE$10:$AE$49</definedName>
    <definedName name="JUIN97">[1]Tab_JUIL!$AQ$10:$AQ$49</definedName>
    <definedName name="k">#REF!</definedName>
    <definedName name="Last_Row">#N/A</definedName>
    <definedName name="Macro88">#REF!</definedName>
    <definedName name="SEPT95">[1]Tab_JUIL!$V$10:$V$49</definedName>
    <definedName name="SEPT96">[1]Tab_JUIL!$AH$10:$AH$49</definedName>
    <definedName name="SEPT97">[1]Tab_JUIL!$AT$10:$AT$49</definedName>
    <definedName name="XJUIL95">[1]Tab_JAN!$T$11:$T$50</definedName>
    <definedName name="XJUIL96">[1]Tab_JAN!$AF$11:$AF$50</definedName>
    <definedName name="XJUIL97">[1]Tab_JAN!$AR$11:$AR$50</definedName>
    <definedName name="XOCT95">[1]Tab_JAN!$W$11:$W$50</definedName>
    <definedName name="XOCT96">[1]Tab_JAN!$AI$11:$AI$50</definedName>
    <definedName name="XOCT97">[1]Tab_JAN!$AU$11:$AU$50</definedName>
    <definedName name="_xlnm.Print_Area" localSheetId="0">CRT!$A$1:$O$76</definedName>
    <definedName name="Zone_impres_MI">#REF!</definedName>
    <definedName name="لا578">#REF!</definedName>
  </definedNames>
  <calcPr calcId="145621"/>
</workbook>
</file>

<file path=xl/calcChain.xml><?xml version="1.0" encoding="utf-8"?>
<calcChain xmlns="http://schemas.openxmlformats.org/spreadsheetml/2006/main">
  <c r="I82" i="1" l="1"/>
  <c r="J82" i="1"/>
  <c r="D82" i="1"/>
  <c r="E82" i="1"/>
  <c r="F82" i="1"/>
  <c r="G82" i="1"/>
  <c r="H82" i="1"/>
  <c r="O72" i="1" l="1"/>
  <c r="N72" i="1"/>
  <c r="M72" i="1"/>
  <c r="M18" i="1" s="1"/>
  <c r="L72" i="1"/>
  <c r="K72" i="1"/>
  <c r="J72" i="1"/>
  <c r="I72" i="1"/>
  <c r="H72" i="1"/>
  <c r="G72" i="1"/>
  <c r="F72" i="1"/>
  <c r="E72" i="1"/>
  <c r="D72" i="1"/>
  <c r="O68" i="1"/>
  <c r="N68" i="1"/>
  <c r="M68" i="1"/>
  <c r="L68" i="1"/>
  <c r="K68" i="1"/>
  <c r="J68" i="1"/>
  <c r="I68" i="1"/>
  <c r="H68" i="1"/>
  <c r="G68" i="1"/>
  <c r="B67" i="1"/>
  <c r="O61" i="1"/>
  <c r="N61" i="1"/>
  <c r="M61" i="1"/>
  <c r="L61" i="1"/>
  <c r="K61" i="1"/>
  <c r="J61" i="1"/>
  <c r="I61" i="1"/>
  <c r="H61" i="1"/>
  <c r="G61" i="1"/>
  <c r="F61" i="1"/>
  <c r="E61" i="1"/>
  <c r="O57" i="1"/>
  <c r="N57" i="1"/>
  <c r="M57" i="1"/>
  <c r="L57" i="1"/>
  <c r="K57" i="1"/>
  <c r="J57" i="1"/>
  <c r="I57" i="1"/>
  <c r="H57" i="1"/>
  <c r="G57" i="1"/>
  <c r="F57" i="1"/>
  <c r="E57" i="1"/>
  <c r="D56" i="1"/>
  <c r="O48" i="1"/>
  <c r="O8" i="1" s="1"/>
  <c r="N48" i="1"/>
  <c r="N8" i="1" s="1"/>
  <c r="M48" i="1"/>
  <c r="M8" i="1" s="1"/>
  <c r="L48" i="1"/>
  <c r="K48" i="1"/>
  <c r="K8" i="1" s="1"/>
  <c r="J48" i="1"/>
  <c r="I48" i="1"/>
  <c r="I8" i="1" s="1"/>
  <c r="H48" i="1"/>
  <c r="G48" i="1"/>
  <c r="F48" i="1"/>
  <c r="E48" i="1"/>
  <c r="D48" i="1"/>
  <c r="D47" i="1" s="1"/>
  <c r="D76" i="1" s="1"/>
  <c r="O35" i="1"/>
  <c r="N35" i="1"/>
  <c r="M35" i="1"/>
  <c r="L35" i="1"/>
  <c r="K35" i="1"/>
  <c r="J35" i="1"/>
  <c r="I35" i="1"/>
  <c r="H35" i="1"/>
  <c r="G35" i="1"/>
  <c r="F35" i="1"/>
  <c r="E35" i="1"/>
  <c r="D35" i="1"/>
  <c r="O24" i="1"/>
  <c r="N24" i="1"/>
  <c r="M24" i="1"/>
  <c r="L24" i="1"/>
  <c r="K24" i="1"/>
  <c r="J24" i="1"/>
  <c r="I24" i="1"/>
  <c r="H24" i="1"/>
  <c r="G24" i="1"/>
  <c r="F24" i="1"/>
  <c r="E24" i="1"/>
  <c r="D24" i="1"/>
  <c r="O21" i="1"/>
  <c r="N21" i="1"/>
  <c r="M21" i="1"/>
  <c r="M20" i="1" s="1"/>
  <c r="M19" i="1" s="1"/>
  <c r="L21" i="1"/>
  <c r="K21" i="1"/>
  <c r="J21" i="1"/>
  <c r="J20" i="1" s="1"/>
  <c r="J19" i="1" s="1"/>
  <c r="I21" i="1"/>
  <c r="I20" i="1" s="1"/>
  <c r="I19" i="1" s="1"/>
  <c r="H21" i="1"/>
  <c r="G21" i="1"/>
  <c r="G20" i="1" s="1"/>
  <c r="G19" i="1" s="1"/>
  <c r="F21" i="1"/>
  <c r="E21" i="1"/>
  <c r="E20" i="1" s="1"/>
  <c r="E19" i="1" s="1"/>
  <c r="D21" i="1"/>
  <c r="O20" i="1"/>
  <c r="O19" i="1" s="1"/>
  <c r="N20" i="1"/>
  <c r="N19" i="1" s="1"/>
  <c r="L20" i="1"/>
  <c r="L19" i="1" s="1"/>
  <c r="K20" i="1"/>
  <c r="K19" i="1" s="1"/>
  <c r="H20" i="1"/>
  <c r="H19" i="1" s="1"/>
  <c r="F20" i="1"/>
  <c r="D20" i="1"/>
  <c r="D19" i="1" s="1"/>
  <c r="F19" i="1"/>
  <c r="O18" i="1"/>
  <c r="N18" i="1"/>
  <c r="L18" i="1"/>
  <c r="K18" i="1"/>
  <c r="J18" i="1"/>
  <c r="I18" i="1"/>
  <c r="O17" i="1"/>
  <c r="N17" i="1"/>
  <c r="M17" i="1"/>
  <c r="L17" i="1"/>
  <c r="K17" i="1"/>
  <c r="J17" i="1"/>
  <c r="I17" i="1"/>
  <c r="O16" i="1"/>
  <c r="N16" i="1"/>
  <c r="M16" i="1"/>
  <c r="L16" i="1"/>
  <c r="K16" i="1"/>
  <c r="J16" i="1"/>
  <c r="I16" i="1"/>
  <c r="O15" i="1"/>
  <c r="N15" i="1"/>
  <c r="M15" i="1"/>
  <c r="L15" i="1"/>
  <c r="K15" i="1"/>
  <c r="J15" i="1"/>
  <c r="I15" i="1"/>
  <c r="I14" i="1" s="1"/>
  <c r="H14" i="1"/>
  <c r="G14" i="1"/>
  <c r="O13" i="1"/>
  <c r="N13" i="1"/>
  <c r="M13" i="1"/>
  <c r="L13" i="1"/>
  <c r="K13" i="1"/>
  <c r="J13" i="1"/>
  <c r="O11" i="1"/>
  <c r="N11" i="1"/>
  <c r="M11" i="1"/>
  <c r="L11" i="1"/>
  <c r="K11" i="1"/>
  <c r="J11" i="1"/>
  <c r="I11" i="1"/>
  <c r="O10" i="1"/>
  <c r="N10" i="1"/>
  <c r="M10" i="1"/>
  <c r="L10" i="1"/>
  <c r="K10" i="1"/>
  <c r="J10" i="1"/>
  <c r="I10" i="1"/>
  <c r="L8" i="1"/>
  <c r="J8" i="1"/>
  <c r="H7" i="1"/>
  <c r="H5" i="1" s="1"/>
  <c r="H6" i="1" s="1"/>
  <c r="G7" i="1"/>
  <c r="F7" i="1"/>
  <c r="F5" i="1" s="1"/>
  <c r="F31" i="1" s="1"/>
  <c r="E7" i="1"/>
  <c r="D7" i="1"/>
  <c r="D5" i="1" s="1"/>
  <c r="D6" i="1" s="1"/>
  <c r="E5" i="1"/>
  <c r="G5" i="1" l="1"/>
  <c r="G31" i="1" s="1"/>
  <c r="E31" i="1"/>
  <c r="L56" i="1"/>
  <c r="L9" i="1" s="1"/>
  <c r="L7" i="1" s="1"/>
  <c r="K14" i="1"/>
  <c r="M14" i="1"/>
  <c r="O14" i="1"/>
  <c r="H56" i="1"/>
  <c r="J14" i="1"/>
  <c r="L14" i="1"/>
  <c r="N14" i="1"/>
  <c r="H47" i="1"/>
  <c r="H76" i="1" s="1"/>
  <c r="F39" i="1"/>
  <c r="F38" i="1"/>
  <c r="F33" i="1"/>
  <c r="E38" i="1"/>
  <c r="E33" i="1"/>
  <c r="E39" i="1"/>
  <c r="G38" i="1"/>
  <c r="G33" i="1"/>
  <c r="G39" i="1"/>
  <c r="F6" i="1"/>
  <c r="E6" i="1"/>
  <c r="G6" i="1"/>
  <c r="D28" i="1"/>
  <c r="F28" i="1"/>
  <c r="H28" i="1"/>
  <c r="D31" i="1"/>
  <c r="H31" i="1"/>
  <c r="F56" i="1"/>
  <c r="F47" i="1" s="1"/>
  <c r="F76" i="1" s="1"/>
  <c r="J56" i="1"/>
  <c r="J9" i="1" s="1"/>
  <c r="J7" i="1" s="1"/>
  <c r="J5" i="1" s="1"/>
  <c r="N56" i="1"/>
  <c r="N9" i="1" s="1"/>
  <c r="N7" i="1" s="1"/>
  <c r="E28" i="1"/>
  <c r="G28" i="1"/>
  <c r="E56" i="1"/>
  <c r="E47" i="1" s="1"/>
  <c r="E76" i="1" s="1"/>
  <c r="G56" i="1"/>
  <c r="G47" i="1" s="1"/>
  <c r="G76" i="1" s="1"/>
  <c r="I56" i="1"/>
  <c r="K56" i="1"/>
  <c r="M56" i="1"/>
  <c r="O56" i="1"/>
  <c r="N5" i="1" l="1"/>
  <c r="N31" i="1" s="1"/>
  <c r="L47" i="1"/>
  <c r="L76" i="1" s="1"/>
  <c r="L5" i="1"/>
  <c r="L6" i="1" s="1"/>
  <c r="O47" i="1"/>
  <c r="O76" i="1" s="1"/>
  <c r="O9" i="1"/>
  <c r="O7" i="1" s="1"/>
  <c r="O5" i="1" s="1"/>
  <c r="M47" i="1"/>
  <c r="M76" i="1" s="1"/>
  <c r="M9" i="1"/>
  <c r="M7" i="1" s="1"/>
  <c r="M5" i="1" s="1"/>
  <c r="K47" i="1"/>
  <c r="K76" i="1" s="1"/>
  <c r="K9" i="1"/>
  <c r="K7" i="1" s="1"/>
  <c r="K5" i="1" s="1"/>
  <c r="I47" i="1"/>
  <c r="I76" i="1" s="1"/>
  <c r="I9" i="1"/>
  <c r="I7" i="1" s="1"/>
  <c r="I5" i="1" s="1"/>
  <c r="J31" i="1"/>
  <c r="J28" i="1"/>
  <c r="J6" i="1"/>
  <c r="H39" i="1"/>
  <c r="H38" i="1"/>
  <c r="H33" i="1"/>
  <c r="J47" i="1"/>
  <c r="J76" i="1" s="1"/>
  <c r="D39" i="1"/>
  <c r="D38" i="1"/>
  <c r="D33" i="1"/>
  <c r="N47" i="1"/>
  <c r="N76" i="1" s="1"/>
  <c r="N28" i="1" l="1"/>
  <c r="N6" i="1"/>
  <c r="L28" i="1"/>
  <c r="L31" i="1"/>
  <c r="N39" i="1"/>
  <c r="N38" i="1"/>
  <c r="N33" i="1"/>
  <c r="I31" i="1"/>
  <c r="I28" i="1"/>
  <c r="I6" i="1"/>
  <c r="K31" i="1"/>
  <c r="K28" i="1"/>
  <c r="K6" i="1"/>
  <c r="M31" i="1"/>
  <c r="M28" i="1"/>
  <c r="M6" i="1"/>
  <c r="O31" i="1"/>
  <c r="O28" i="1"/>
  <c r="O6" i="1"/>
  <c r="J39" i="1"/>
  <c r="J38" i="1"/>
  <c r="J33" i="1"/>
  <c r="L33" i="1" l="1"/>
  <c r="L38" i="1"/>
  <c r="L39" i="1"/>
  <c r="O38" i="1"/>
  <c r="O33" i="1"/>
  <c r="O39" i="1"/>
  <c r="K38" i="1"/>
  <c r="K33" i="1"/>
  <c r="K39" i="1"/>
  <c r="M38" i="1"/>
  <c r="M33" i="1"/>
  <c r="M39" i="1"/>
  <c r="I38" i="1"/>
  <c r="I33" i="1"/>
  <c r="I39" i="1"/>
</calcChain>
</file>

<file path=xl/sharedStrings.xml><?xml version="1.0" encoding="utf-8"?>
<sst xmlns="http://schemas.openxmlformats.org/spreadsheetml/2006/main" count="71" uniqueCount="67">
  <si>
    <t>CHARGES ET RESSOURCES DU TRESOR</t>
  </si>
  <si>
    <t xml:space="preserve">En Millions de DH </t>
  </si>
  <si>
    <t>PROJECTIONS</t>
  </si>
  <si>
    <t xml:space="preserve">1- RECETTES ORDINAIRES </t>
  </si>
  <si>
    <t>1- RECETTES ORDINAIRES hors Privat.</t>
  </si>
  <si>
    <t xml:space="preserve"> 1.1- Recettes fiscales</t>
  </si>
  <si>
    <t>Impôts directs</t>
  </si>
  <si>
    <t>Impôts indirects</t>
  </si>
  <si>
    <t>Droits de douane</t>
  </si>
  <si>
    <t>Enregistrement et timbre</t>
  </si>
  <si>
    <t>Recettes exceptionnelles</t>
  </si>
  <si>
    <t>Impact mesures de recouvrement</t>
  </si>
  <si>
    <t xml:space="preserve"> 1.2- Recettes non fiscales</t>
  </si>
  <si>
    <t>Monopoles</t>
  </si>
  <si>
    <t>Autres recettes</t>
  </si>
  <si>
    <t>Privatisation</t>
  </si>
  <si>
    <t xml:space="preserve"> 1-3- Recettes de certains CST</t>
  </si>
  <si>
    <t>2- DEPENSES TOTALES</t>
  </si>
  <si>
    <t>2- DEPENSES ORDINAIRES</t>
  </si>
  <si>
    <t xml:space="preserve"> 2.1- Biens et services</t>
  </si>
  <si>
    <t>Personnel</t>
  </si>
  <si>
    <t>Autres biens et services</t>
  </si>
  <si>
    <t xml:space="preserve"> 2.2- Intérêts de la dette</t>
  </si>
  <si>
    <t>Intérieure</t>
  </si>
  <si>
    <t>Extérieure</t>
  </si>
  <si>
    <t xml:space="preserve"> 2.3- Compensation      </t>
  </si>
  <si>
    <t>SOLDE ORDINAIRE</t>
  </si>
  <si>
    <t xml:space="preserve">3- INVESTISSEMENT </t>
  </si>
  <si>
    <t>4- Solde des comptes spéciaux du Trésor</t>
  </si>
  <si>
    <t>DEFICIT/EXCEDENT GLOBAL</t>
  </si>
  <si>
    <t xml:space="preserve">6- VARIATION DES ARRIERES </t>
  </si>
  <si>
    <t xml:space="preserve">7- BESOIN/EXCEDENT DE FINANCEMENT </t>
  </si>
  <si>
    <t xml:space="preserve">FINANCEMENT INTERIEUR  </t>
  </si>
  <si>
    <t xml:space="preserve">FINANCEMENT EXTERIEUR  </t>
  </si>
  <si>
    <t xml:space="preserve">     Tirages</t>
  </si>
  <si>
    <t xml:space="preserve">     Amortissements</t>
  </si>
  <si>
    <t xml:space="preserve">Déficit /PIB </t>
  </si>
  <si>
    <t>Déficit /PIB hors privatisation</t>
  </si>
  <si>
    <r>
      <t xml:space="preserve">CHARGES ET RESSOURCES DU TRESOR </t>
    </r>
    <r>
      <rPr>
        <i/>
        <sz val="12"/>
        <color theme="0"/>
        <rFont val="Candara"/>
        <family val="2"/>
      </rPr>
      <t>-suite-</t>
    </r>
  </si>
  <si>
    <t>DETAIL DES RECETTES</t>
  </si>
  <si>
    <t xml:space="preserve"> 1- Recettes fiscales</t>
  </si>
  <si>
    <t>1-1- Impôts directs</t>
  </si>
  <si>
    <t>Taxe professionnelle</t>
  </si>
  <si>
    <t>I.S</t>
  </si>
  <si>
    <t>I.R</t>
  </si>
  <si>
    <t xml:space="preserve">Contribution de solidarité </t>
  </si>
  <si>
    <t>Taxe d'habitation</t>
  </si>
  <si>
    <t>Majorations</t>
  </si>
  <si>
    <t>Autres impôts directs</t>
  </si>
  <si>
    <t>1-2- Impôts indirects</t>
  </si>
  <si>
    <t>1.2.1 T.V.A.</t>
  </si>
  <si>
    <t>1.2.1.1 (Intérieure)</t>
  </si>
  <si>
    <t>1.2.1.2 (Importation)</t>
  </si>
  <si>
    <t xml:space="preserve">      Contribution de solidarité sur LSM construction</t>
  </si>
  <si>
    <t>1.2.2 T.I.C.</t>
  </si>
  <si>
    <t>1.2.2.1 (Tabacs)</t>
  </si>
  <si>
    <t>1.2.2.2 (Produits énergétiques)</t>
  </si>
  <si>
    <t>1.2.2.3 (Autres)</t>
  </si>
  <si>
    <t>1-3- Droits de douane</t>
  </si>
  <si>
    <t>1-4- Enregistrement et timbre</t>
  </si>
  <si>
    <t>2- Recettes non fiscales</t>
  </si>
  <si>
    <t>3- Recettes de certains CST</t>
  </si>
  <si>
    <t>Fonds national de soutien à l'investissement</t>
  </si>
  <si>
    <t>Fonds de soutien des prix</t>
  </si>
  <si>
    <t>Fonds spécial routier</t>
  </si>
  <si>
    <t>TOTAL</t>
  </si>
  <si>
    <t>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</si>
</sst>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0.0%"/>
    <numFmt numFmtId="167" formatCode="0.0"/>
    <numFmt numFmtId="168" formatCode="_-* #,##0.00\ [$€]_-;\-* #,##0.00\ [$€]_-;_-* &quot;-&quot;??\ [$€]_-;_-@_-"/>
    <numFmt numFmtId="169" formatCode="General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&quot;$&quot;#,##0\ ;\(&quot;$&quot;#,##0\)"/>
    <numFmt numFmtId="178" formatCode="#,##0.0"/>
    <numFmt numFmtId="179" formatCode="_-* #,##0_-;\-* #,##0_-;_-* &quot;-&quot;_-;_-@_-"/>
    <numFmt numFmtId="180" formatCode="_-* #,##0.00_-;\-* #,##0.00_-;_-* &quot;-&quot;??_-;_-@_-"/>
    <numFmt numFmtId="181" formatCode="_-* #,##0.00\ _€_-;\-* #,##0.00\ _€_-;_-* \-??\ _€_-;_-@_-"/>
    <numFmt numFmtId="182" formatCode="_([$€]* #,##0.00_);_([$€]* \(#,##0.00\);_([$€]* &quot;-&quot;??_);_(@_)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#\ ##0.0"/>
    <numFmt numFmtId="193" formatCode="#,##0;[Red]\-#,##0"/>
    <numFmt numFmtId="194" formatCode="0.000_)"/>
    <numFmt numFmtId="195" formatCode="#,##0.0_);\(#,##0.0\)"/>
    <numFmt numFmtId="196" formatCode="dd\-mmm_)"/>
    <numFmt numFmtId="197" formatCode="_-* #,##0\ &quot;F&quot;_-;\-* #,##0\ &quot;F&quot;_-;_-* &quot;-&quot;\ &quot;F&quot;_-;_-@_-"/>
    <numFmt numFmtId="198" formatCode="_-* #,##0.00\ &quot;F&quot;_-;\-* #,##0.00\ &quot;F&quot;_-;_-* &quot;-&quot;??\ &quot;F&quot;_-;_-@_-"/>
    <numFmt numFmtId="199" formatCode="_-* #,##0\ _F_-;\-* #,##0\ _F_-;_-* &quot;-&quot;\ _F_-;_-@_-"/>
    <numFmt numFmtId="200" formatCode="_-* #,##0.00\ _F_-;\-* #,##0.00\ _F_-;_-* &quot;-&quot;??\ _F_-;_-@_-"/>
  </numFmts>
  <fonts count="10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0"/>
      <name val="Candara"/>
      <family val="2"/>
    </font>
    <font>
      <sz val="8"/>
      <name val="Candara"/>
      <family val="2"/>
    </font>
    <font>
      <b/>
      <i/>
      <sz val="18"/>
      <color theme="9" tint="-0.499984740745262"/>
      <name val="Candara"/>
      <family val="2"/>
    </font>
    <font>
      <b/>
      <sz val="18"/>
      <name val="Candara"/>
      <family val="2"/>
    </font>
    <font>
      <b/>
      <sz val="10"/>
      <color theme="4" tint="-0.249977111117893"/>
      <name val="Candara"/>
      <family val="2"/>
    </font>
    <font>
      <sz val="11"/>
      <color indexed="8"/>
      <name val="Calibri"/>
      <family val="2"/>
    </font>
    <font>
      <i/>
      <sz val="8"/>
      <color indexed="8"/>
      <name val="Candara"/>
      <family val="2"/>
    </font>
    <font>
      <b/>
      <i/>
      <sz val="11"/>
      <color rgb="FFC00000"/>
      <name val="Candara"/>
      <family val="2"/>
    </font>
    <font>
      <sz val="10"/>
      <color theme="0"/>
      <name val="Candara"/>
      <family val="2"/>
    </font>
    <font>
      <b/>
      <sz val="10"/>
      <color theme="0"/>
      <name val="Candara"/>
      <family val="2"/>
    </font>
    <font>
      <sz val="10"/>
      <color theme="4"/>
      <name val="Candara"/>
      <family val="2"/>
    </font>
    <font>
      <sz val="10"/>
      <color theme="4" tint="-0.249977111117893"/>
      <name val="Candara"/>
      <family val="2"/>
    </font>
    <font>
      <sz val="12"/>
      <name val="Arial"/>
      <family val="2"/>
    </font>
    <font>
      <b/>
      <sz val="10"/>
      <color theme="4"/>
      <name val="Candara"/>
      <family val="2"/>
    </font>
    <font>
      <sz val="10"/>
      <name val="Candara"/>
      <family val="2"/>
    </font>
    <font>
      <b/>
      <sz val="10"/>
      <color rgb="FFFF0000"/>
      <name val="Candara"/>
      <family val="2"/>
    </font>
    <font>
      <b/>
      <sz val="10"/>
      <color theme="1" tint="0.499984740745262"/>
      <name val="Candara"/>
      <family val="2"/>
    </font>
    <font>
      <sz val="10"/>
      <color theme="1" tint="0.499984740745262"/>
      <name val="Candara"/>
      <family val="2"/>
    </font>
    <font>
      <b/>
      <sz val="10"/>
      <color theme="9" tint="-0.499984740745262"/>
      <name val="Candara"/>
      <family val="2"/>
    </font>
    <font>
      <sz val="10"/>
      <color theme="9" tint="-0.499984740745262"/>
      <name val="Candara"/>
      <family val="2"/>
    </font>
    <font>
      <b/>
      <sz val="10"/>
      <name val="Candara"/>
      <family val="2"/>
    </font>
    <font>
      <b/>
      <sz val="10"/>
      <color rgb="FFC00000"/>
      <name val="Candara"/>
      <family val="2"/>
    </font>
    <font>
      <sz val="10"/>
      <color rgb="FFC00000"/>
      <name val="Candara"/>
      <family val="2"/>
    </font>
    <font>
      <b/>
      <sz val="6"/>
      <color rgb="FF000000"/>
      <name val="Calibri"/>
      <family val="2"/>
    </font>
    <font>
      <i/>
      <sz val="12"/>
      <color theme="0"/>
      <name val="Candara"/>
      <family val="2"/>
    </font>
    <font>
      <b/>
      <sz val="11"/>
      <color theme="4" tint="-0.499984740745262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  <font>
      <b/>
      <sz val="10"/>
      <name val="MS Sans Serif"/>
      <family val="2"/>
    </font>
    <font>
      <sz val="9"/>
      <color indexed="8"/>
      <name val="Candara"/>
      <family val="2"/>
    </font>
    <font>
      <b/>
      <sz val="11"/>
      <color rgb="FFC00000"/>
      <name val="Candara"/>
      <family val="2"/>
    </font>
    <font>
      <b/>
      <sz val="10"/>
      <name val="MS Sans Serif"/>
      <family val="2"/>
      <charset val="178"/>
    </font>
    <font>
      <sz val="12"/>
      <name val="Times New Roman"/>
      <family val="1"/>
    </font>
    <font>
      <sz val="12"/>
      <name val="SWISS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name val="Times New Roman"/>
      <family val="1"/>
    </font>
    <font>
      <sz val="10"/>
      <color indexed="24"/>
      <name val="Arial"/>
      <family val="2"/>
    </font>
    <font>
      <sz val="10"/>
      <name val="Helv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</font>
    <font>
      <sz val="12"/>
      <name val="Helv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Times New Roman CE"/>
      <charset val="238"/>
    </font>
    <font>
      <u/>
      <sz val="7.2"/>
      <color indexed="12"/>
      <name val="Helv"/>
    </font>
    <font>
      <u/>
      <sz val="7.2"/>
      <color indexed="36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0"/>
      <color indexed="36"/>
      <name val="Times New Roman CE"/>
      <charset val="238"/>
    </font>
    <font>
      <sz val="10"/>
      <color indexed="8"/>
      <name val="جيزة"/>
      <charset val="178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Courier"/>
      <family val="3"/>
    </font>
    <font>
      <sz val="12"/>
      <name val="Tms Rmn"/>
    </font>
    <font>
      <sz val="11"/>
      <name val="Tms Rmn"/>
    </font>
    <font>
      <sz val="10"/>
      <name val="Tms Rmn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</font>
    <font>
      <b/>
      <sz val="10"/>
      <name val="Tms Rmn"/>
    </font>
    <font>
      <sz val="11"/>
      <name val="Arial"/>
      <family val="2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2"/>
      <name val="新細明體"/>
      <family val="1"/>
      <charset val="136"/>
    </font>
  </fonts>
  <fills count="3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55"/>
      </right>
      <top/>
      <bottom style="thin">
        <color theme="1" tint="0.499984740745262"/>
      </bottom>
      <diagonal/>
    </border>
    <border>
      <left style="thin">
        <color indexed="55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indexed="55"/>
      </bottom>
      <diagonal/>
    </border>
    <border>
      <left style="thin">
        <color theme="1" tint="0.499984740745262"/>
      </left>
      <right/>
      <top/>
      <bottom style="thin">
        <color indexed="23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7">
    <xf numFmtId="0" fontId="0" fillId="0" borderId="0"/>
    <xf numFmtId="9" fontId="8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23" borderId="31" applyNumberFormat="0" applyAlignment="0" applyProtection="0"/>
    <xf numFmtId="0" fontId="40" fillId="23" borderId="31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167" fontId="42" fillId="25" borderId="33">
      <alignment horizontal="right" vertical="center"/>
    </xf>
    <xf numFmtId="0" fontId="43" fillId="25" borderId="33">
      <alignment horizontal="right" vertical="center"/>
    </xf>
    <xf numFmtId="0" fontId="2" fillId="25" borderId="34"/>
    <xf numFmtId="0" fontId="42" fillId="26" borderId="33">
      <alignment horizontal="center" vertical="center"/>
    </xf>
    <xf numFmtId="1" fontId="44" fillId="25" borderId="33">
      <alignment horizontal="right" vertical="center" indent="1"/>
    </xf>
    <xf numFmtId="1" fontId="42" fillId="25" borderId="33">
      <alignment horizontal="right" vertical="center"/>
    </xf>
    <xf numFmtId="0" fontId="2" fillId="25" borderId="0"/>
    <xf numFmtId="0" fontId="45" fillId="25" borderId="33">
      <alignment horizontal="left" vertical="center"/>
    </xf>
    <xf numFmtId="0" fontId="45" fillId="25" borderId="33"/>
    <xf numFmtId="0" fontId="43" fillId="25" borderId="33">
      <alignment horizontal="right" vertical="center"/>
    </xf>
    <xf numFmtId="0" fontId="46" fillId="27" borderId="33">
      <alignment horizontal="left" vertical="center"/>
    </xf>
    <xf numFmtId="0" fontId="46" fillId="27" borderId="33">
      <alignment horizontal="left" vertical="center"/>
    </xf>
    <xf numFmtId="0" fontId="47" fillId="25" borderId="33">
      <alignment horizontal="left" vertical="center"/>
    </xf>
    <xf numFmtId="0" fontId="48" fillId="25" borderId="34"/>
    <xf numFmtId="0" fontId="42" fillId="28" borderId="33">
      <alignment horizontal="left" vertical="center"/>
    </xf>
    <xf numFmtId="0" fontId="49" fillId="0" borderId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/>
    <xf numFmtId="3" fontId="53" fillId="0" borderId="0" applyFont="0" applyFill="0" applyBorder="0" applyAlignment="0" applyProtection="0"/>
    <xf numFmtId="0" fontId="49" fillId="0" borderId="0"/>
    <xf numFmtId="0" fontId="49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4" fillId="0" borderId="0" applyProtection="0"/>
    <xf numFmtId="0" fontId="51" fillId="0" borderId="0" applyFont="0" applyFill="0" applyBorder="0" applyAlignment="0" applyProtection="0"/>
    <xf numFmtId="167" fontId="55" fillId="0" borderId="0"/>
    <xf numFmtId="0" fontId="2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2" fontId="54" fillId="0" borderId="0" applyProtection="0"/>
    <xf numFmtId="2" fontId="51" fillId="0" borderId="0" applyFont="0" applyFill="0" applyBorder="0" applyAlignment="0" applyProtection="0"/>
    <xf numFmtId="0" fontId="60" fillId="0" borderId="0"/>
    <xf numFmtId="0" fontId="52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38" fontId="62" fillId="26" borderId="0" applyNumberFormat="0" applyBorder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/>
    <xf numFmtId="0" fontId="66" fillId="0" borderId="0">
      <protection locked="0"/>
    </xf>
    <xf numFmtId="0" fontId="67" fillId="0" borderId="0" applyProtection="0"/>
    <xf numFmtId="0" fontId="66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74" fillId="10" borderId="31" applyNumberFormat="0" applyAlignment="0" applyProtection="0"/>
    <xf numFmtId="10" fontId="62" fillId="25" borderId="33" applyNumberFormat="0" applyBorder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4" fillId="10" borderId="31" applyNumberFormat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81" fontId="8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77" fillId="0" borderId="0" applyNumberFormat="0">
      <alignment horizontal="right"/>
    </xf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15" fillId="0" borderId="0"/>
    <xf numFmtId="0" fontId="79" fillId="0" borderId="0"/>
    <xf numFmtId="168" fontId="80" fillId="0" borderId="0"/>
    <xf numFmtId="168" fontId="80" fillId="0" borderId="0"/>
    <xf numFmtId="168" fontId="80" fillId="0" borderId="0"/>
    <xf numFmtId="0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0" fontId="81" fillId="0" borderId="0"/>
    <xf numFmtId="0" fontId="82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50" fillId="0" borderId="0"/>
    <xf numFmtId="0" fontId="2" fillId="0" borderId="0"/>
    <xf numFmtId="168" fontId="2" fillId="0" borderId="0"/>
    <xf numFmtId="168" fontId="2" fillId="0" borderId="0"/>
    <xf numFmtId="0" fontId="2" fillId="0" borderId="0" applyNumberFormat="0" applyFill="0" applyBorder="0" applyAlignment="0" applyProtection="0"/>
    <xf numFmtId="0" fontId="8" fillId="0" borderId="0"/>
    <xf numFmtId="168" fontId="2" fillId="0" borderId="0"/>
    <xf numFmtId="168" fontId="84" fillId="0" borderId="0"/>
    <xf numFmtId="168" fontId="84" fillId="0" borderId="0"/>
    <xf numFmtId="168" fontId="84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84" fillId="0" borderId="0"/>
    <xf numFmtId="168" fontId="84" fillId="0" borderId="0"/>
    <xf numFmtId="168" fontId="84" fillId="0" borderId="0"/>
    <xf numFmtId="168" fontId="84" fillId="0" borderId="0"/>
    <xf numFmtId="168" fontId="84" fillId="0" borderId="0"/>
    <xf numFmtId="168" fontId="84" fillId="0" borderId="0"/>
    <xf numFmtId="168" fontId="84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35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168" fontId="2" fillId="0" borderId="0"/>
    <xf numFmtId="168" fontId="2" fillId="0" borderId="0"/>
    <xf numFmtId="168" fontId="2" fillId="0" borderId="0"/>
    <xf numFmtId="0" fontId="3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0" fontId="1" fillId="0" borderId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168" fontId="2" fillId="0" borderId="0"/>
    <xf numFmtId="0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3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50" fillId="0" borderId="0" applyFill="0" applyBorder="0" applyAlignment="0" applyProtection="0">
      <alignment horizontal="right"/>
    </xf>
    <xf numFmtId="187" fontId="85" fillId="0" borderId="0"/>
    <xf numFmtId="0" fontId="8" fillId="30" borderId="39" applyNumberFormat="0" applyFont="0" applyAlignment="0" applyProtection="0"/>
    <xf numFmtId="0" fontId="50" fillId="30" borderId="39" applyNumberFormat="0" applyFont="0" applyAlignment="0" applyProtection="0"/>
    <xf numFmtId="0" fontId="2" fillId="30" borderId="39" applyNumberFormat="0" applyFont="0" applyAlignment="0" applyProtection="0"/>
    <xf numFmtId="0" fontId="86" fillId="23" borderId="40" applyNumberFormat="0" applyAlignment="0" applyProtection="0"/>
    <xf numFmtId="0" fontId="86" fillId="23" borderId="40" applyNumberFormat="0" applyAlignment="0" applyProtection="0"/>
    <xf numFmtId="0" fontId="52" fillId="0" borderId="0"/>
    <xf numFmtId="10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1" fontId="50" fillId="0" borderId="0" applyFill="0" applyBorder="0" applyAlignment="0">
      <alignment horizontal="centerContinuous"/>
    </xf>
    <xf numFmtId="0" fontId="37" fillId="0" borderId="0"/>
    <xf numFmtId="167" fontId="87" fillId="0" borderId="0"/>
    <xf numFmtId="0" fontId="88" fillId="0" borderId="0"/>
    <xf numFmtId="0" fontId="89" fillId="0" borderId="0"/>
    <xf numFmtId="0" fontId="56" fillId="0" borderId="0"/>
    <xf numFmtId="0" fontId="2" fillId="0" borderId="0" applyNumberFormat="0"/>
    <xf numFmtId="192" fontId="90" fillId="0" borderId="0" applyBorder="0"/>
    <xf numFmtId="192" fontId="91" fillId="0" borderId="0" applyBorder="0"/>
    <xf numFmtId="0" fontId="92" fillId="0" borderId="0" applyBorder="0"/>
    <xf numFmtId="192" fontId="90" fillId="13" borderId="0" applyBorder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4" fillId="0" borderId="41" applyProtection="0"/>
    <xf numFmtId="0" fontId="94" fillId="0" borderId="42" applyNumberFormat="0" applyFill="0" applyAlignment="0" applyProtection="0"/>
    <xf numFmtId="176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7" fontId="35" fillId="0" borderId="0">
      <alignment horizontal="right"/>
    </xf>
    <xf numFmtId="0" fontId="96" fillId="0" borderId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97" fillId="0" borderId="0" applyProtection="0"/>
    <xf numFmtId="0" fontId="98" fillId="0" borderId="0" applyProtection="0"/>
    <xf numFmtId="0" fontId="96" fillId="0" borderId="41" applyProtection="0"/>
    <xf numFmtId="0" fontId="73" fillId="0" borderId="0"/>
    <xf numFmtId="0" fontId="99" fillId="0" borderId="0" applyNumberFormat="0" applyFill="0" applyBorder="0" applyAlignment="0" applyProtection="0">
      <alignment vertical="top"/>
      <protection locked="0"/>
    </xf>
    <xf numFmtId="10" fontId="96" fillId="0" borderId="0" applyProtection="0"/>
    <xf numFmtId="0" fontId="96" fillId="0" borderId="0"/>
    <xf numFmtId="2" fontId="96" fillId="0" borderId="0" applyProtection="0"/>
    <xf numFmtId="195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79" fontId="100" fillId="0" borderId="0" applyFont="0" applyFill="0" applyBorder="0" applyAlignment="0" applyProtection="0"/>
    <xf numFmtId="184" fontId="100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164" fontId="8" fillId="0" borderId="0" xfId="1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4" borderId="1" xfId="3" applyFont="1" applyFill="1" applyBorder="1" applyAlignment="1">
      <alignment vertical="center"/>
    </xf>
    <xf numFmtId="0" fontId="11" fillId="4" borderId="2" xfId="2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3" fontId="7" fillId="0" borderId="6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/>
    </xf>
    <xf numFmtId="3" fontId="7" fillId="0" borderId="8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3" fontId="7" fillId="0" borderId="5" xfId="2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3" fontId="16" fillId="0" borderId="0" xfId="4" applyNumberFormat="1" applyFont="1" applyFill="1" applyBorder="1" applyAlignment="1" applyProtection="1">
      <alignment vertical="center"/>
    </xf>
    <xf numFmtId="3" fontId="16" fillId="0" borderId="5" xfId="4" applyNumberFormat="1" applyFont="1" applyFill="1" applyBorder="1" applyAlignment="1" applyProtection="1">
      <alignment vertical="center"/>
    </xf>
    <xf numFmtId="3" fontId="16" fillId="0" borderId="6" xfId="4" applyNumberFormat="1" applyFont="1" applyFill="1" applyBorder="1" applyAlignment="1" applyProtection="1">
      <alignment horizontal="center" vertical="center"/>
    </xf>
    <xf numFmtId="3" fontId="16" fillId="0" borderId="0" xfId="4" applyNumberFormat="1" applyFont="1" applyFill="1" applyBorder="1" applyAlignment="1" applyProtection="1">
      <alignment horizontal="center" vertical="center"/>
    </xf>
    <xf numFmtId="3" fontId="16" fillId="0" borderId="5" xfId="4" applyNumberFormat="1" applyFont="1" applyFill="1" applyBorder="1" applyAlignment="1" applyProtection="1">
      <alignment horizontal="center" vertical="center"/>
    </xf>
    <xf numFmtId="0" fontId="13" fillId="0" borderId="0" xfId="3" applyFont="1" applyFill="1" applyAlignment="1">
      <alignment vertical="center"/>
    </xf>
    <xf numFmtId="0" fontId="17" fillId="0" borderId="0" xfId="3" applyFont="1" applyFill="1" applyBorder="1" applyAlignment="1">
      <alignment vertical="center"/>
    </xf>
    <xf numFmtId="3" fontId="17" fillId="0" borderId="5" xfId="4" applyNumberFormat="1" applyFont="1" applyFill="1" applyBorder="1" applyAlignment="1" applyProtection="1">
      <alignment vertical="center"/>
    </xf>
    <xf numFmtId="3" fontId="17" fillId="0" borderId="6" xfId="4" applyNumberFormat="1" applyFont="1" applyFill="1" applyBorder="1" applyAlignment="1" applyProtection="1">
      <alignment horizontal="center" vertical="center"/>
    </xf>
    <xf numFmtId="3" fontId="17" fillId="0" borderId="0" xfId="4" applyNumberFormat="1" applyFont="1" applyFill="1" applyBorder="1" applyAlignment="1" applyProtection="1">
      <alignment horizontal="center" vertical="center"/>
    </xf>
    <xf numFmtId="3" fontId="17" fillId="0" borderId="5" xfId="4" applyNumberFormat="1" applyFont="1" applyFill="1" applyBorder="1" applyAlignment="1" applyProtection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3" fontId="18" fillId="0" borderId="5" xfId="4" applyNumberFormat="1" applyFont="1" applyFill="1" applyBorder="1" applyAlignment="1" applyProtection="1">
      <alignment vertical="center"/>
    </xf>
    <xf numFmtId="3" fontId="16" fillId="0" borderId="9" xfId="4" applyNumberFormat="1" applyFont="1" applyFill="1" applyBorder="1" applyAlignment="1" applyProtection="1">
      <alignment horizontal="center" vertical="center"/>
    </xf>
    <xf numFmtId="3" fontId="16" fillId="0" borderId="1" xfId="4" applyNumberFormat="1" applyFont="1" applyFill="1" applyBorder="1" applyAlignment="1" applyProtection="1">
      <alignment horizontal="center" vertical="center"/>
    </xf>
    <xf numFmtId="3" fontId="16" fillId="0" borderId="2" xfId="4" applyNumberFormat="1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3" fontId="7" fillId="0" borderId="10" xfId="2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/>
    </xf>
    <xf numFmtId="3" fontId="16" fillId="0" borderId="1" xfId="4" applyNumberFormat="1" applyFont="1" applyFill="1" applyBorder="1" applyAlignment="1" applyProtection="1">
      <alignment vertical="center"/>
    </xf>
    <xf numFmtId="3" fontId="16" fillId="0" borderId="2" xfId="4" applyNumberFormat="1" applyFont="1" applyFill="1" applyBorder="1" applyAlignment="1" applyProtection="1">
      <alignment vertical="center"/>
    </xf>
    <xf numFmtId="3" fontId="19" fillId="0" borderId="0" xfId="4" applyNumberFormat="1" applyFont="1" applyFill="1" applyBorder="1" applyAlignment="1" applyProtection="1">
      <alignment vertical="center"/>
    </xf>
    <xf numFmtId="3" fontId="19" fillId="0" borderId="5" xfId="4" applyNumberFormat="1" applyFont="1" applyFill="1" applyBorder="1" applyAlignment="1" applyProtection="1">
      <alignment vertical="center"/>
    </xf>
    <xf numFmtId="3" fontId="19" fillId="0" borderId="6" xfId="4" applyNumberFormat="1" applyFont="1" applyFill="1" applyBorder="1" applyAlignment="1" applyProtection="1">
      <alignment horizontal="center" vertical="center"/>
    </xf>
    <xf numFmtId="3" fontId="19" fillId="0" borderId="0" xfId="4" applyNumberFormat="1" applyFont="1" applyFill="1" applyBorder="1" applyAlignment="1" applyProtection="1">
      <alignment horizontal="center" vertical="center"/>
    </xf>
    <xf numFmtId="3" fontId="19" fillId="0" borderId="5" xfId="4" applyNumberFormat="1" applyFont="1" applyFill="1" applyBorder="1" applyAlignment="1" applyProtection="1">
      <alignment horizontal="center" vertical="center"/>
    </xf>
    <xf numFmtId="0" fontId="20" fillId="0" borderId="0" xfId="3" applyFont="1" applyFill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12" xfId="2" applyFont="1" applyFill="1" applyBorder="1" applyAlignment="1">
      <alignment vertical="center"/>
    </xf>
    <xf numFmtId="3" fontId="7" fillId="0" borderId="13" xfId="2" applyNumberFormat="1" applyFont="1" applyFill="1" applyBorder="1" applyAlignment="1">
      <alignment horizontal="center" vertical="center"/>
    </xf>
    <xf numFmtId="3" fontId="7" fillId="0" borderId="11" xfId="2" applyNumberFormat="1" applyFont="1" applyFill="1" applyBorder="1" applyAlignment="1">
      <alignment horizontal="center" vertical="center"/>
    </xf>
    <xf numFmtId="3" fontId="7" fillId="0" borderId="12" xfId="2" applyNumberFormat="1" applyFont="1" applyFill="1" applyBorder="1" applyAlignment="1">
      <alignment horizontal="center" vertical="center"/>
    </xf>
    <xf numFmtId="3" fontId="21" fillId="0" borderId="11" xfId="4" applyNumberFormat="1" applyFont="1" applyFill="1" applyBorder="1" applyAlignment="1" applyProtection="1">
      <alignment vertical="center"/>
    </xf>
    <xf numFmtId="3" fontId="21" fillId="0" borderId="12" xfId="4" applyNumberFormat="1" applyFont="1" applyFill="1" applyBorder="1" applyAlignment="1" applyProtection="1">
      <alignment vertical="center"/>
    </xf>
    <xf numFmtId="3" fontId="21" fillId="0" borderId="13" xfId="4" applyNumberFormat="1" applyFont="1" applyFill="1" applyBorder="1" applyAlignment="1" applyProtection="1">
      <alignment horizontal="center" vertical="center"/>
    </xf>
    <xf numFmtId="3" fontId="21" fillId="0" borderId="11" xfId="4" applyNumberFormat="1" applyFont="1" applyFill="1" applyBorder="1" applyAlignment="1" applyProtection="1">
      <alignment horizontal="center" vertical="center"/>
    </xf>
    <xf numFmtId="3" fontId="21" fillId="0" borderId="12" xfId="4" applyNumberFormat="1" applyFont="1" applyFill="1" applyBorder="1" applyAlignment="1" applyProtection="1">
      <alignment horizontal="center" vertical="center"/>
    </xf>
    <xf numFmtId="0" fontId="22" fillId="0" borderId="0" xfId="3" applyFont="1" applyFill="1" applyAlignment="1">
      <alignment vertical="center"/>
    </xf>
    <xf numFmtId="0" fontId="23" fillId="0" borderId="0" xfId="2" applyFont="1" applyFill="1" applyBorder="1" applyAlignment="1">
      <alignment vertical="center"/>
    </xf>
    <xf numFmtId="0" fontId="23" fillId="0" borderId="5" xfId="2" applyFont="1" applyFill="1" applyBorder="1" applyAlignment="1">
      <alignment vertical="center"/>
    </xf>
    <xf numFmtId="3" fontId="23" fillId="0" borderId="6" xfId="2" applyNumberFormat="1" applyFont="1" applyFill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3" fontId="23" fillId="0" borderId="5" xfId="2" applyNumberFormat="1" applyFont="1" applyFill="1" applyBorder="1" applyAlignment="1">
      <alignment horizontal="center" vertical="center"/>
    </xf>
    <xf numFmtId="3" fontId="23" fillId="0" borderId="0" xfId="2" applyNumberFormat="1" applyFont="1" applyFill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3" fontId="24" fillId="3" borderId="0" xfId="4" applyNumberFormat="1" applyFont="1" applyFill="1" applyBorder="1" applyAlignment="1" applyProtection="1">
      <alignment vertical="center"/>
    </xf>
    <xf numFmtId="3" fontId="24" fillId="3" borderId="5" xfId="4" applyNumberFormat="1" applyFont="1" applyFill="1" applyBorder="1" applyAlignment="1" applyProtection="1">
      <alignment vertical="center"/>
    </xf>
    <xf numFmtId="164" fontId="24" fillId="3" borderId="6" xfId="1" applyNumberFormat="1" applyFont="1" applyFill="1" applyBorder="1" applyAlignment="1" applyProtection="1">
      <alignment horizontal="center" vertical="center"/>
    </xf>
    <xf numFmtId="164" fontId="24" fillId="3" borderId="0" xfId="1" applyNumberFormat="1" applyFont="1" applyFill="1" applyBorder="1" applyAlignment="1" applyProtection="1">
      <alignment horizontal="center" vertical="center"/>
    </xf>
    <xf numFmtId="164" fontId="24" fillId="3" borderId="5" xfId="1" applyNumberFormat="1" applyFont="1" applyFill="1" applyBorder="1" applyAlignment="1" applyProtection="1">
      <alignment horizontal="center" vertical="center"/>
    </xf>
    <xf numFmtId="0" fontId="22" fillId="0" borderId="0" xfId="3" applyFont="1" applyAlignment="1">
      <alignment vertical="center"/>
    </xf>
    <xf numFmtId="3" fontId="24" fillId="0" borderId="14" xfId="4" applyNumberFormat="1" applyFont="1" applyFill="1" applyBorder="1" applyAlignment="1" applyProtection="1">
      <alignment vertical="center"/>
    </xf>
    <xf numFmtId="3" fontId="24" fillId="0" borderId="15" xfId="4" applyNumberFormat="1" applyFont="1" applyFill="1" applyBorder="1" applyAlignment="1" applyProtection="1">
      <alignment vertical="center"/>
    </xf>
    <xf numFmtId="164" fontId="24" fillId="0" borderId="16" xfId="1" applyNumberFormat="1" applyFont="1" applyFill="1" applyBorder="1" applyAlignment="1" applyProtection="1">
      <alignment horizontal="center" vertical="center"/>
    </xf>
    <xf numFmtId="164" fontId="24" fillId="0" borderId="14" xfId="1" applyNumberFormat="1" applyFont="1" applyFill="1" applyBorder="1" applyAlignment="1" applyProtection="1">
      <alignment horizontal="center" vertical="center"/>
    </xf>
    <xf numFmtId="164" fontId="24" fillId="0" borderId="17" xfId="1" applyNumberFormat="1" applyFont="1" applyFill="1" applyBorder="1" applyAlignment="1" applyProtection="1">
      <alignment horizontal="center" vertical="center"/>
    </xf>
    <xf numFmtId="0" fontId="17" fillId="0" borderId="0" xfId="3" applyFont="1" applyAlignment="1">
      <alignment vertical="center"/>
    </xf>
    <xf numFmtId="0" fontId="26" fillId="0" borderId="0" xfId="0" applyFont="1"/>
    <xf numFmtId="3" fontId="21" fillId="0" borderId="0" xfId="4" applyNumberFormat="1" applyFont="1" applyFill="1" applyBorder="1" applyAlignment="1" applyProtection="1">
      <alignment vertical="center"/>
    </xf>
    <xf numFmtId="0" fontId="17" fillId="0" borderId="0" xfId="3" applyFont="1" applyBorder="1" applyAlignment="1">
      <alignment vertical="center"/>
    </xf>
    <xf numFmtId="164" fontId="21" fillId="0" borderId="0" xfId="1" applyNumberFormat="1" applyFont="1" applyFill="1" applyBorder="1" applyAlignment="1" applyProtection="1">
      <alignment horizontal="right" vertical="center"/>
    </xf>
    <xf numFmtId="0" fontId="17" fillId="0" borderId="0" xfId="3" applyFont="1" applyAlignment="1">
      <alignment horizontal="right" vertical="center"/>
    </xf>
    <xf numFmtId="0" fontId="11" fillId="4" borderId="18" xfId="2" applyFont="1" applyFill="1" applyBorder="1" applyAlignment="1">
      <alignment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0" borderId="0" xfId="3" applyFont="1" applyFill="1" applyAlignment="1">
      <alignment vertical="center"/>
    </xf>
    <xf numFmtId="3" fontId="16" fillId="0" borderId="21" xfId="4" applyNumberFormat="1" applyFont="1" applyFill="1" applyBorder="1" applyAlignment="1" applyProtection="1">
      <alignment vertical="center"/>
    </xf>
    <xf numFmtId="3" fontId="16" fillId="0" borderId="20" xfId="4" applyNumberFormat="1" applyFont="1" applyFill="1" applyBorder="1" applyAlignment="1" applyProtection="1">
      <alignment horizontal="center" vertical="center"/>
    </xf>
    <xf numFmtId="3" fontId="16" fillId="0" borderId="21" xfId="4" applyNumberFormat="1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>
      <alignment vertical="center"/>
    </xf>
    <xf numFmtId="3" fontId="23" fillId="0" borderId="0" xfId="4" applyNumberFormat="1" applyFont="1" applyFill="1" applyBorder="1" applyAlignment="1" applyProtection="1">
      <alignment vertical="center"/>
    </xf>
    <xf numFmtId="3" fontId="23" fillId="0" borderId="21" xfId="4" applyNumberFormat="1" applyFont="1" applyFill="1" applyBorder="1" applyAlignment="1" applyProtection="1">
      <alignment vertical="center"/>
    </xf>
    <xf numFmtId="3" fontId="23" fillId="0" borderId="20" xfId="4" applyNumberFormat="1" applyFont="1" applyFill="1" applyBorder="1" applyAlignment="1" applyProtection="1">
      <alignment horizontal="center" vertical="center"/>
    </xf>
    <xf numFmtId="3" fontId="23" fillId="0" borderId="0" xfId="4" applyNumberFormat="1" applyFont="1" applyFill="1" applyBorder="1" applyAlignment="1" applyProtection="1">
      <alignment horizontal="center" vertical="center"/>
    </xf>
    <xf numFmtId="3" fontId="23" fillId="0" borderId="21" xfId="4" applyNumberFormat="1" applyFont="1" applyFill="1" applyBorder="1" applyAlignment="1" applyProtection="1">
      <alignment horizontal="center" vertical="center"/>
    </xf>
    <xf numFmtId="0" fontId="23" fillId="0" borderId="0" xfId="3" applyFont="1" applyAlignment="1">
      <alignment vertical="center"/>
    </xf>
    <xf numFmtId="0" fontId="32" fillId="0" borderId="21" xfId="5" applyNumberFormat="1" applyFont="1" applyFill="1" applyBorder="1" applyAlignment="1" applyProtection="1">
      <alignment vertical="center"/>
    </xf>
    <xf numFmtId="3" fontId="17" fillId="0" borderId="20" xfId="4" applyNumberFormat="1" applyFont="1" applyFill="1" applyBorder="1" applyAlignment="1" applyProtection="1">
      <alignment horizontal="center" vertical="center"/>
    </xf>
    <xf numFmtId="3" fontId="17" fillId="0" borderId="21" xfId="4" applyNumberFormat="1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>
      <alignment horizontal="left" vertical="center" indent="1"/>
    </xf>
    <xf numFmtId="3" fontId="17" fillId="0" borderId="0" xfId="4" applyNumberFormat="1" applyFont="1" applyFill="1" applyBorder="1" applyAlignment="1" applyProtection="1">
      <alignment horizontal="left" vertical="center" indent="1"/>
    </xf>
    <xf numFmtId="3" fontId="17" fillId="0" borderId="21" xfId="4" applyNumberFormat="1" applyFont="1" applyFill="1" applyBorder="1" applyAlignment="1" applyProtection="1">
      <alignment horizontal="left" vertical="center" indent="1"/>
    </xf>
    <xf numFmtId="0" fontId="17" fillId="0" borderId="0" xfId="3" applyFont="1" applyAlignment="1">
      <alignment horizontal="left" vertical="center" indent="1"/>
    </xf>
    <xf numFmtId="3" fontId="17" fillId="0" borderId="0" xfId="4" applyNumberFormat="1" applyFont="1" applyFill="1" applyBorder="1" applyAlignment="1" applyProtection="1">
      <alignment vertical="center"/>
    </xf>
    <xf numFmtId="0" fontId="23" fillId="0" borderId="22" xfId="3" applyFont="1" applyFill="1" applyBorder="1" applyAlignment="1">
      <alignment vertical="center"/>
    </xf>
    <xf numFmtId="3" fontId="23" fillId="0" borderId="22" xfId="4" applyNumberFormat="1" applyFont="1" applyFill="1" applyBorder="1" applyAlignment="1" applyProtection="1">
      <alignment vertical="center"/>
    </xf>
    <xf numFmtId="3" fontId="23" fillId="0" borderId="23" xfId="4" applyNumberFormat="1" applyFont="1" applyFill="1" applyBorder="1" applyAlignment="1" applyProtection="1">
      <alignment vertical="center"/>
    </xf>
    <xf numFmtId="3" fontId="23" fillId="0" borderId="24" xfId="4" applyNumberFormat="1" applyFont="1" applyFill="1" applyBorder="1" applyAlignment="1" applyProtection="1">
      <alignment horizontal="center" vertical="center"/>
    </xf>
    <xf numFmtId="3" fontId="23" fillId="0" borderId="22" xfId="4" applyNumberFormat="1" applyFont="1" applyFill="1" applyBorder="1" applyAlignment="1" applyProtection="1">
      <alignment horizontal="center" vertical="center"/>
    </xf>
    <xf numFmtId="3" fontId="23" fillId="0" borderId="23" xfId="4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>
      <alignment vertical="center"/>
    </xf>
    <xf numFmtId="3" fontId="18" fillId="0" borderId="0" xfId="4" applyNumberFormat="1" applyFont="1" applyFill="1" applyBorder="1" applyAlignment="1" applyProtection="1">
      <alignment vertical="center"/>
    </xf>
    <xf numFmtId="3" fontId="18" fillId="0" borderId="21" xfId="4" applyNumberFormat="1" applyFont="1" applyFill="1" applyBorder="1" applyAlignment="1" applyProtection="1">
      <alignment vertical="center"/>
    </xf>
    <xf numFmtId="3" fontId="18" fillId="0" borderId="20" xfId="4" applyNumberFormat="1" applyFont="1" applyFill="1" applyBorder="1" applyAlignment="1" applyProtection="1">
      <alignment horizontal="center" vertical="center"/>
    </xf>
    <xf numFmtId="3" fontId="18" fillId="0" borderId="0" xfId="4" applyNumberFormat="1" applyFont="1" applyFill="1" applyBorder="1" applyAlignment="1" applyProtection="1">
      <alignment horizontal="center" vertical="center"/>
    </xf>
    <xf numFmtId="3" fontId="18" fillId="0" borderId="21" xfId="4" applyNumberFormat="1" applyFont="1" applyFill="1" applyBorder="1" applyAlignment="1" applyProtection="1">
      <alignment horizontal="center" vertical="center"/>
    </xf>
    <xf numFmtId="0" fontId="18" fillId="0" borderId="0" xfId="3" applyFont="1" applyAlignment="1">
      <alignment vertical="center"/>
    </xf>
    <xf numFmtId="3" fontId="16" fillId="0" borderId="25" xfId="4" applyNumberFormat="1" applyFont="1" applyFill="1" applyBorder="1" applyAlignment="1" applyProtection="1">
      <alignment vertical="center"/>
    </xf>
    <xf numFmtId="3" fontId="16" fillId="0" borderId="26" xfId="4" applyNumberFormat="1" applyFont="1" applyFill="1" applyBorder="1" applyAlignment="1" applyProtection="1">
      <alignment vertical="center"/>
    </xf>
    <xf numFmtId="3" fontId="16" fillId="0" borderId="27" xfId="4" applyNumberFormat="1" applyFont="1" applyFill="1" applyBorder="1" applyAlignment="1" applyProtection="1">
      <alignment horizontal="center" vertical="center"/>
    </xf>
    <xf numFmtId="3" fontId="16" fillId="0" borderId="25" xfId="4" applyNumberFormat="1" applyFont="1" applyFill="1" applyBorder="1" applyAlignment="1" applyProtection="1">
      <alignment horizontal="center" vertical="center"/>
    </xf>
    <xf numFmtId="3" fontId="16" fillId="0" borderId="26" xfId="4" applyNumberFormat="1" applyFont="1" applyFill="1" applyBorder="1" applyAlignment="1" applyProtection="1">
      <alignment horizontal="center" vertical="center"/>
    </xf>
    <xf numFmtId="3" fontId="17" fillId="0" borderId="21" xfId="4" applyNumberFormat="1" applyFont="1" applyFill="1" applyBorder="1" applyAlignment="1" applyProtection="1">
      <alignment vertical="center"/>
    </xf>
    <xf numFmtId="3" fontId="17" fillId="0" borderId="22" xfId="4" applyNumberFormat="1" applyFont="1" applyFill="1" applyBorder="1" applyAlignment="1" applyProtection="1">
      <alignment horizontal="center" vertical="center"/>
    </xf>
    <xf numFmtId="3" fontId="17" fillId="0" borderId="23" xfId="4" applyNumberFormat="1" applyFont="1" applyFill="1" applyBorder="1" applyAlignment="1" applyProtection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3" fontId="33" fillId="3" borderId="28" xfId="4" applyNumberFormat="1" applyFont="1" applyFill="1" applyBorder="1" applyAlignment="1" applyProtection="1">
      <alignment vertical="center"/>
    </xf>
    <xf numFmtId="3" fontId="24" fillId="3" borderId="28" xfId="4" applyNumberFormat="1" applyFont="1" applyFill="1" applyBorder="1" applyAlignment="1" applyProtection="1">
      <alignment vertical="center"/>
    </xf>
    <xf numFmtId="3" fontId="24" fillId="3" borderId="29" xfId="4" applyNumberFormat="1" applyFont="1" applyFill="1" applyBorder="1" applyAlignment="1" applyProtection="1">
      <alignment vertical="center"/>
    </xf>
    <xf numFmtId="3" fontId="24" fillId="3" borderId="30" xfId="1" applyNumberFormat="1" applyFont="1" applyFill="1" applyBorder="1" applyAlignment="1" applyProtection="1">
      <alignment horizontal="center" vertical="center"/>
    </xf>
    <xf numFmtId="3" fontId="24" fillId="3" borderId="28" xfId="1" applyNumberFormat="1" applyFont="1" applyFill="1" applyBorder="1" applyAlignment="1" applyProtection="1">
      <alignment horizontal="center" vertical="center"/>
    </xf>
    <xf numFmtId="3" fontId="24" fillId="3" borderId="29" xfId="1" applyNumberFormat="1" applyFont="1" applyFill="1" applyBorder="1" applyAlignment="1" applyProtection="1">
      <alignment horizontal="center" vertical="center"/>
    </xf>
    <xf numFmtId="0" fontId="25" fillId="0" borderId="0" xfId="3" applyFont="1" applyAlignment="1">
      <alignment vertical="center"/>
    </xf>
    <xf numFmtId="3" fontId="17" fillId="0" borderId="0" xfId="3" applyNumberFormat="1" applyFont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37">
    <cellStyle name="?_x001d_?½_x000c_'ÿ-_x000a_ ÿU_x0001_?_x0005_ˆ_x0008__x0007__x0001__x0001_" xfId="6"/>
    <cellStyle name="?_x001d_?½_x000c_'ÿ-_x000d_ ÿU_x0001_?_x0005_ˆ_x0008__x0007__x0001__x0001_" xfId="7"/>
    <cellStyle name="‏_x001d_ً½_x000c_'ے-_x000d_ ےU_x0001_ٌ_x0005_ˆ_x0008__x0007__x0001__x0001_" xfId="8"/>
    <cellStyle name="‏_x001d_ً½_x000c_'ے-_x000d_ ےU_x0001_ٌ_x0005_ˆ_x0008__x0007__x0001__x0001_ 10" xfId="9"/>
    <cellStyle name="‏_x001d_ً½_x000c_'ے-_x000d_ ےU_x0001_ٌ_x0005_ˆ_x0008__x0007__x0001__x0001_ 11" xfId="10"/>
    <cellStyle name="‏_x001d_ً½_x000c_'ے-_x000d_ ےU_x0001_ٌ_x0005_ˆ_x0008__x0007__x0001__x0001_ 12" xfId="11"/>
    <cellStyle name="‏_x001d_ً½_x000c_'ے-_x000d_ ےU_x0001_ٌ_x0005_ˆ_x0008__x0007__x0001__x0001_ 13" xfId="12"/>
    <cellStyle name="‏_x001d_ً½_x000c_'ے-_x000d_ ےU_x0001_ٌ_x0005_ˆ_x0008__x0007__x0001__x0001_ 14" xfId="13"/>
    <cellStyle name="‏_x001d_ً½_x000c_'ے-_x000d_ ےU_x0001_ٌ_x0005_ˆ_x0008__x0007__x0001__x0001_ 15" xfId="5"/>
    <cellStyle name="‏_x001d_ً½_x000c_'ے-_x000d_ ےU_x0001_ٌ_x0005_ˆ_x0008__x0007__x0001__x0001_ 16" xfId="14"/>
    <cellStyle name="‏_x001d_ً½_x000c_'ے-_x000d_ ےU_x0001_ٌ_x0005_ˆ_x0008__x0007__x0001__x0001_ 2" xfId="4"/>
    <cellStyle name="‏_x001d_ً½_x000c_'ے-_x000d_ ےU_x0001_ٌ_x0005_ˆ_x0008__x0007__x0001__x0001_ 2 10" xfId="15"/>
    <cellStyle name="‏_x001d_ً½_x000c_'ے-_x000d_ ےU_x0001_ٌ_x0005_ˆ_x0008__x0007__x0001__x0001_ 2 11" xfId="16"/>
    <cellStyle name="‏_x001d_ً½_x000c_'ے-_x000d_ ےU_x0001_ٌ_x0005_ˆ_x0008__x0007__x0001__x0001_ 2 12" xfId="17"/>
    <cellStyle name="‏_x001d_ً½_x000c_'ے-_x000d_ ےU_x0001_ٌ_x0005_ˆ_x0008__x0007__x0001__x0001_ 2 13" xfId="18"/>
    <cellStyle name="‏_x001d_ً½_x000c_'ے-_x000d_ ےU_x0001_ٌ_x0005_ˆ_x0008__x0007__x0001__x0001_ 2 2" xfId="19"/>
    <cellStyle name="‏_x001d_ً½_x000c_'ے-_x000d_ ےU_x0001_ٌ_x0005_ˆ_x0008__x0007__x0001__x0001_ 2 2 2" xfId="20"/>
    <cellStyle name="‏_x001d_ً½_x000c_'ے-_x000d_ ےU_x0001_ٌ_x0005_ˆ_x0008__x0007__x0001__x0001_ 2 3" xfId="21"/>
    <cellStyle name="‏_x001d_ً½_x000c_'ے-_x000d_ ےU_x0001_ٌ_x0005_ˆ_x0008__x0007__x0001__x0001_ 2 4" xfId="22"/>
    <cellStyle name="‏_x001d_ً½_x000c_'ے-_x000d_ ےU_x0001_ٌ_x0005_ˆ_x0008__x0007__x0001__x0001_ 2 5" xfId="23"/>
    <cellStyle name="‏_x001d_ً½_x000c_'ے-_x000d_ ےU_x0001_ٌ_x0005_ˆ_x0008__x0007__x0001__x0001_ 2 6" xfId="24"/>
    <cellStyle name="‏_x001d_ً½_x000c_'ے-_x000d_ ےU_x0001_ٌ_x0005_ˆ_x0008__x0007__x0001__x0001_ 2 7" xfId="25"/>
    <cellStyle name="‏_x001d_ً½_x000c_'ے-_x000d_ ےU_x0001_ٌ_x0005_ˆ_x0008__x0007__x0001__x0001_ 2 8" xfId="26"/>
    <cellStyle name="‏_x001d_ً½_x000c_'ے-_x000d_ ےU_x0001_ٌ_x0005_ˆ_x0008__x0007__x0001__x0001_ 2 9" xfId="27"/>
    <cellStyle name="‏_x001d_ً½_x000c_'ے-_x000d_ ےU_x0001_ٌ_x0005_ˆ_x0008__x0007__x0001__x0001_ 3" xfId="28"/>
    <cellStyle name="‏_x001d_ً½_x000c_'ے-_x000d_ ےU_x0001_ٌ_x0005_ˆ_x0008__x0007__x0001__x0001_ 3 10" xfId="29"/>
    <cellStyle name="‏_x001d_ً½_x000c_'ے-_x000d_ ےU_x0001_ٌ_x0005_ˆ_x0008__x0007__x0001__x0001_ 3 11" xfId="30"/>
    <cellStyle name="‏_x001d_ً½_x000c_'ے-_x000d_ ےU_x0001_ٌ_x0005_ˆ_x0008__x0007__x0001__x0001_ 3 12" xfId="31"/>
    <cellStyle name="‏_x001d_ً½_x000c_'ے-_x000d_ ےU_x0001_ٌ_x0005_ˆ_x0008__x0007__x0001__x0001_ 3 2" xfId="32"/>
    <cellStyle name="‏_x001d_ً½_x000c_'ے-_x000d_ ےU_x0001_ٌ_x0005_ˆ_x0008__x0007__x0001__x0001_ 3 3" xfId="33"/>
    <cellStyle name="‏_x001d_ً½_x000c_'ے-_x000d_ ےU_x0001_ٌ_x0005_ˆ_x0008__x0007__x0001__x0001_ 3 4" xfId="34"/>
    <cellStyle name="‏_x001d_ً½_x000c_'ے-_x000d_ ےU_x0001_ٌ_x0005_ˆ_x0008__x0007__x0001__x0001_ 3 5" xfId="35"/>
    <cellStyle name="‏_x001d_ً½_x000c_'ے-_x000d_ ےU_x0001_ٌ_x0005_ˆ_x0008__x0007__x0001__x0001_ 3 6" xfId="36"/>
    <cellStyle name="‏_x001d_ً½_x000c_'ے-_x000d_ ےU_x0001_ٌ_x0005_ˆ_x0008__x0007__x0001__x0001_ 3 7" xfId="37"/>
    <cellStyle name="‏_x001d_ً½_x000c_'ے-_x000d_ ےU_x0001_ٌ_x0005_ˆ_x0008__x0007__x0001__x0001_ 3 8" xfId="38"/>
    <cellStyle name="‏_x001d_ً½_x000c_'ے-_x000d_ ےU_x0001_ٌ_x0005_ˆ_x0008__x0007__x0001__x0001_ 3 9" xfId="39"/>
    <cellStyle name="‏_x001d_ً½_x000c_'ے-_x000d_ ےU_x0001_ٌ_x0005_ˆ_x0008__x0007__x0001__x0001_ 4" xfId="40"/>
    <cellStyle name="‏_x001d_ً½_x000c_'ے-_x000d_ ےU_x0001_ٌ_x0005_ˆ_x0008__x0007__x0001__x0001_ 5" xfId="41"/>
    <cellStyle name="‏_x001d_ً½_x000c_'ے-_x000d_ ےU_x0001_ٌ_x0005_ˆ_x0008__x0007__x0001__x0001_ 6" xfId="42"/>
    <cellStyle name="‏_x001d_ً½_x000c_'ے-_x000d_ ےU_x0001_ٌ_x0005_ˆ_x0008__x0007__x0001__x0001_ 6 2" xfId="43"/>
    <cellStyle name="‏_x001d_ً½_x000c_'ے-_x000d_ ےU_x0001_ٌ_x0005_ˆ_x0008__x0007__x0001__x0001_ 7" xfId="44"/>
    <cellStyle name="‏_x001d_ً½_x000c_'ے-_x000d_ ےU_x0001_ٌ_x0005_ˆ_x0008__x0007__x0001__x0001_ 8" xfId="45"/>
    <cellStyle name="‏_x001d_ً½_x000c_'ے-_x000d_ ےU_x0001_ٌ_x0005_ˆ_x0008__x0007__x0001__x0001_ 9" xfId="46"/>
    <cellStyle name="‏_x001d_ً½_x000c_'ے-_x000d_ ےU_x0001_ٌ_x0005_ˆ_x0008__x0007__x0001__x0001__BOP-08 septembre 2011" xfId="47"/>
    <cellStyle name="1 indent" xfId="48"/>
    <cellStyle name="1 indent 2" xfId="49"/>
    <cellStyle name="1 indent 3" xfId="50"/>
    <cellStyle name="2 indents" xfId="51"/>
    <cellStyle name="2 indents 2" xfId="52"/>
    <cellStyle name="2 indents 3" xfId="53"/>
    <cellStyle name="20% - Accent1" xfId="54"/>
    <cellStyle name="20% - Accent1 2" xfId="55"/>
    <cellStyle name="20% - Accent2" xfId="56"/>
    <cellStyle name="20% - Accent2 2" xfId="57"/>
    <cellStyle name="20% - Accent3" xfId="58"/>
    <cellStyle name="20% - Accent3 2" xfId="59"/>
    <cellStyle name="20% - Accent4" xfId="60"/>
    <cellStyle name="20% - Accent4 2" xfId="61"/>
    <cellStyle name="20% - Accent5" xfId="62"/>
    <cellStyle name="20% - Accent5 2" xfId="63"/>
    <cellStyle name="20% - Accent6" xfId="64"/>
    <cellStyle name="20% - Accent6 2" xfId="65"/>
    <cellStyle name="3 indents" xfId="66"/>
    <cellStyle name="3 indents 2" xfId="67"/>
    <cellStyle name="4 indents" xfId="68"/>
    <cellStyle name="4 indents 2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5 indents" xfId="82"/>
    <cellStyle name="5 indents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Accent1 2" xfId="96"/>
    <cellStyle name="Accent2 2" xfId="97"/>
    <cellStyle name="Accent3 2" xfId="98"/>
    <cellStyle name="Accent4 2" xfId="99"/>
    <cellStyle name="Accent5 2" xfId="100"/>
    <cellStyle name="Accent6 2" xfId="101"/>
    <cellStyle name="Bad" xfId="102"/>
    <cellStyle name="Bad 2" xfId="103"/>
    <cellStyle name="Calculation" xfId="104"/>
    <cellStyle name="Calculation 2" xfId="105"/>
    <cellStyle name="Check Cell" xfId="106"/>
    <cellStyle name="Check Cell 2" xfId="107"/>
    <cellStyle name="clsAltData" xfId="108"/>
    <cellStyle name="clsAltMRVData" xfId="109"/>
    <cellStyle name="clsBlank" xfId="110"/>
    <cellStyle name="clsColumnHeader" xfId="111"/>
    <cellStyle name="clsData" xfId="112"/>
    <cellStyle name="clsData 2" xfId="113"/>
    <cellStyle name="clsDefault" xfId="114"/>
    <cellStyle name="clsFooter" xfId="115"/>
    <cellStyle name="clsIndexTableTitle" xfId="116"/>
    <cellStyle name="clsMRVData" xfId="117"/>
    <cellStyle name="clsReportFooter" xfId="118"/>
    <cellStyle name="clsReportHeader" xfId="119"/>
    <cellStyle name="clsRowHeader" xfId="120"/>
    <cellStyle name="clsScale" xfId="121"/>
    <cellStyle name="clsSection" xfId="122"/>
    <cellStyle name="Comma  - Style1" xfId="123"/>
    <cellStyle name="Comma 2" xfId="124"/>
    <cellStyle name="Comma 3" xfId="125"/>
    <cellStyle name="Comma 4" xfId="126"/>
    <cellStyle name="Comma0" xfId="127"/>
    <cellStyle name="Comma0 - Style3" xfId="128"/>
    <cellStyle name="Comma0_040902bgr_bop_active" xfId="129"/>
    <cellStyle name="Curren - Style3" xfId="130"/>
    <cellStyle name="Curren - Style4" xfId="131"/>
    <cellStyle name="Currency 2" xfId="132"/>
    <cellStyle name="Currency 3" xfId="133"/>
    <cellStyle name="Currency0" xfId="134"/>
    <cellStyle name="Date" xfId="135"/>
    <cellStyle name="Date 2" xfId="136"/>
    <cellStyle name="diskette" xfId="137"/>
    <cellStyle name="Euro" xfId="138"/>
    <cellStyle name="Euro 10" xfId="139"/>
    <cellStyle name="Euro 11" xfId="140"/>
    <cellStyle name="Euro 2" xfId="141"/>
    <cellStyle name="Euro 3" xfId="142"/>
    <cellStyle name="Euro 4" xfId="143"/>
    <cellStyle name="Euro 5" xfId="144"/>
    <cellStyle name="Euro 6" xfId="145"/>
    <cellStyle name="Euro 7" xfId="146"/>
    <cellStyle name="Euro 8" xfId="147"/>
    <cellStyle name="Euro 9" xfId="148"/>
    <cellStyle name="Excel.Chart" xfId="149"/>
    <cellStyle name="Explanatory Text" xfId="150"/>
    <cellStyle name="Explanatory Text 2" xfId="151"/>
    <cellStyle name="F2" xfId="152"/>
    <cellStyle name="F3" xfId="153"/>
    <cellStyle name="F4" xfId="154"/>
    <cellStyle name="F5" xfId="155"/>
    <cellStyle name="F6" xfId="156"/>
    <cellStyle name="F7" xfId="157"/>
    <cellStyle name="F8" xfId="158"/>
    <cellStyle name="Fixed" xfId="159"/>
    <cellStyle name="Fixed 2" xfId="160"/>
    <cellStyle name="fixed0 - Style4" xfId="161"/>
    <cellStyle name="Fixed2 - Style2" xfId="162"/>
    <cellStyle name="Good" xfId="163"/>
    <cellStyle name="Good 2" xfId="164"/>
    <cellStyle name="Grey" xfId="165"/>
    <cellStyle name="Heading 1" xfId="166"/>
    <cellStyle name="Heading 1 2" xfId="167"/>
    <cellStyle name="Heading 2" xfId="168"/>
    <cellStyle name="Heading 2 2" xfId="169"/>
    <cellStyle name="Heading 3" xfId="170"/>
    <cellStyle name="Heading 3 2" xfId="171"/>
    <cellStyle name="Heading 4" xfId="172"/>
    <cellStyle name="Heading 4 2" xfId="173"/>
    <cellStyle name="HEADING1" xfId="174"/>
    <cellStyle name="Heading1 2" xfId="175"/>
    <cellStyle name="HEADING2" xfId="176"/>
    <cellStyle name="Heading2 2" xfId="177"/>
    <cellStyle name="Hiperhivatkozás" xfId="178"/>
    <cellStyle name="Hipervínculo" xfId="179"/>
    <cellStyle name="Hipervínculo visitado" xfId="180"/>
    <cellStyle name="Hipervínculo_IIF" xfId="181"/>
    <cellStyle name="Hyperlink 2" xfId="182"/>
    <cellStyle name="Hyperlink 3" xfId="183"/>
    <cellStyle name="Îáû÷íûé_Table16" xfId="184"/>
    <cellStyle name="imf-one decimal" xfId="185"/>
    <cellStyle name="imf-one decimal 2" xfId="186"/>
    <cellStyle name="imf-zero decimal" xfId="187"/>
    <cellStyle name="imf-zero decimal 2" xfId="188"/>
    <cellStyle name="Input" xfId="189"/>
    <cellStyle name="Input [yellow]" xfId="190"/>
    <cellStyle name="Input 10" xfId="191"/>
    <cellStyle name="Input 11" xfId="192"/>
    <cellStyle name="Input 2" xfId="193"/>
    <cellStyle name="Input 3" xfId="194"/>
    <cellStyle name="Input 4" xfId="195"/>
    <cellStyle name="Input 5" xfId="196"/>
    <cellStyle name="Input 6" xfId="197"/>
    <cellStyle name="Input 7" xfId="198"/>
    <cellStyle name="Input 8" xfId="199"/>
    <cellStyle name="Input 9" xfId="200"/>
    <cellStyle name="Linked Cell" xfId="201"/>
    <cellStyle name="Linked Cell 2" xfId="202"/>
    <cellStyle name="Már látott hiperhivatkozás" xfId="203"/>
    <cellStyle name="Millares [0]_107" xfId="204"/>
    <cellStyle name="Millares_107" xfId="205"/>
    <cellStyle name="Milliers 10" xfId="206"/>
    <cellStyle name="Milliers 11" xfId="207"/>
    <cellStyle name="Milliers 11 2" xfId="208"/>
    <cellStyle name="Milliers 12" xfId="209"/>
    <cellStyle name="Milliers 13" xfId="210"/>
    <cellStyle name="Milliers 14" xfId="211"/>
    <cellStyle name="Milliers 2" xfId="212"/>
    <cellStyle name="Milliers 2 10" xfId="213"/>
    <cellStyle name="Milliers 2 11" xfId="214"/>
    <cellStyle name="Milliers 2 12" xfId="215"/>
    <cellStyle name="Milliers 2 2" xfId="216"/>
    <cellStyle name="Milliers 2 2 2" xfId="217"/>
    <cellStyle name="Milliers 2 2 2 2" xfId="218"/>
    <cellStyle name="Milliers 2 2 2 2 2" xfId="219"/>
    <cellStyle name="Milliers 2 2 2 2 2 2" xfId="220"/>
    <cellStyle name="Milliers 2 2 2 2 3" xfId="221"/>
    <cellStyle name="Milliers 2 2 2 3" xfId="222"/>
    <cellStyle name="Milliers 2 2 2 3 2" xfId="223"/>
    <cellStyle name="Milliers 2 2 2 4" xfId="224"/>
    <cellStyle name="Milliers 2 2 3" xfId="225"/>
    <cellStyle name="Milliers 2 2 3 2" xfId="226"/>
    <cellStyle name="Milliers 2 2 3 2 2" xfId="227"/>
    <cellStyle name="Milliers 2 2 3 2 2 2" xfId="228"/>
    <cellStyle name="Milliers 2 2 3 2 3" xfId="229"/>
    <cellStyle name="Milliers 2 2 3 3" xfId="230"/>
    <cellStyle name="Milliers 2 2 3 3 2" xfId="231"/>
    <cellStyle name="Milliers 2 2 3 4" xfId="232"/>
    <cellStyle name="Milliers 2 2 4" xfId="233"/>
    <cellStyle name="Milliers 2 2 4 2" xfId="234"/>
    <cellStyle name="Milliers 2 2 4 2 2" xfId="235"/>
    <cellStyle name="Milliers 2 2 4 3" xfId="236"/>
    <cellStyle name="Milliers 2 2 5" xfId="237"/>
    <cellStyle name="Milliers 2 2 5 2" xfId="238"/>
    <cellStyle name="Milliers 2 2 6" xfId="239"/>
    <cellStyle name="Milliers 2 3" xfId="240"/>
    <cellStyle name="Milliers 2 3 2" xfId="241"/>
    <cellStyle name="Milliers 2 3 2 2" xfId="242"/>
    <cellStyle name="Milliers 2 3 2 2 2" xfId="243"/>
    <cellStyle name="Milliers 2 3 2 3" xfId="244"/>
    <cellStyle name="Milliers 2 3 3" xfId="245"/>
    <cellStyle name="Milliers 2 3 3 2" xfId="246"/>
    <cellStyle name="Milliers 2 3 4" xfId="247"/>
    <cellStyle name="Milliers 2 4" xfId="248"/>
    <cellStyle name="Milliers 2 4 2" xfId="249"/>
    <cellStyle name="Milliers 2 4 2 2" xfId="250"/>
    <cellStyle name="Milliers 2 4 2 2 2" xfId="251"/>
    <cellStyle name="Milliers 2 4 2 3" xfId="252"/>
    <cellStyle name="Milliers 2 4 3" xfId="253"/>
    <cellStyle name="Milliers 2 4 3 2" xfId="254"/>
    <cellStyle name="Milliers 2 4 4" xfId="255"/>
    <cellStyle name="Milliers 2 5" xfId="256"/>
    <cellStyle name="Milliers 2 5 2" xfId="257"/>
    <cellStyle name="Milliers 2 5 2 2" xfId="258"/>
    <cellStyle name="Milliers 2 5 3" xfId="259"/>
    <cellStyle name="Milliers 2 6" xfId="260"/>
    <cellStyle name="Milliers 2 6 2" xfId="261"/>
    <cellStyle name="Milliers 2 7" xfId="262"/>
    <cellStyle name="Milliers 2 8" xfId="263"/>
    <cellStyle name="Milliers 2 9" xfId="264"/>
    <cellStyle name="Milliers 3" xfId="265"/>
    <cellStyle name="Milliers 3 10" xfId="266"/>
    <cellStyle name="Milliers 3 11" xfId="267"/>
    <cellStyle name="Milliers 3 2" xfId="268"/>
    <cellStyle name="Milliers 3 3" xfId="269"/>
    <cellStyle name="Milliers 3 4" xfId="270"/>
    <cellStyle name="Milliers 3 5" xfId="271"/>
    <cellStyle name="Milliers 3 6" xfId="272"/>
    <cellStyle name="Milliers 3 7" xfId="273"/>
    <cellStyle name="Milliers 3 8" xfId="274"/>
    <cellStyle name="Milliers 3 9" xfId="275"/>
    <cellStyle name="Milliers 4" xfId="276"/>
    <cellStyle name="Milliers 4 10" xfId="277"/>
    <cellStyle name="Milliers 4 11" xfId="278"/>
    <cellStyle name="Milliers 4 2" xfId="279"/>
    <cellStyle name="Milliers 4 2 2" xfId="280"/>
    <cellStyle name="Milliers 4 2 2 2" xfId="281"/>
    <cellStyle name="Milliers 4 2 2 2 2" xfId="282"/>
    <cellStyle name="Milliers 4 2 2 2 2 2" xfId="283"/>
    <cellStyle name="Milliers 4 2 2 2 3" xfId="284"/>
    <cellStyle name="Milliers 4 2 2 3" xfId="285"/>
    <cellStyle name="Milliers 4 2 2 3 2" xfId="286"/>
    <cellStyle name="Milliers 4 2 2 4" xfId="287"/>
    <cellStyle name="Milliers 4 2 3" xfId="288"/>
    <cellStyle name="Milliers 4 2 3 2" xfId="289"/>
    <cellStyle name="Milliers 4 2 3 2 2" xfId="290"/>
    <cellStyle name="Milliers 4 2 3 2 2 2" xfId="291"/>
    <cellStyle name="Milliers 4 2 3 2 3" xfId="292"/>
    <cellStyle name="Milliers 4 2 3 3" xfId="293"/>
    <cellStyle name="Milliers 4 2 3 3 2" xfId="294"/>
    <cellStyle name="Milliers 4 2 3 4" xfId="295"/>
    <cellStyle name="Milliers 4 2 4" xfId="296"/>
    <cellStyle name="Milliers 4 2 4 2" xfId="297"/>
    <cellStyle name="Milliers 4 2 4 2 2" xfId="298"/>
    <cellStyle name="Milliers 4 2 4 3" xfId="299"/>
    <cellStyle name="Milliers 4 2 5" xfId="300"/>
    <cellStyle name="Milliers 4 2 5 2" xfId="301"/>
    <cellStyle name="Milliers 4 2 6" xfId="302"/>
    <cellStyle name="Milliers 4 3" xfId="303"/>
    <cellStyle name="Milliers 4 3 2" xfId="304"/>
    <cellStyle name="Milliers 4 3 2 2" xfId="305"/>
    <cellStyle name="Milliers 4 3 2 2 2" xfId="306"/>
    <cellStyle name="Milliers 4 3 2 3" xfId="307"/>
    <cellStyle name="Milliers 4 3 3" xfId="308"/>
    <cellStyle name="Milliers 4 3 3 2" xfId="309"/>
    <cellStyle name="Milliers 4 3 4" xfId="310"/>
    <cellStyle name="Milliers 4 4" xfId="311"/>
    <cellStyle name="Milliers 4 4 2" xfId="312"/>
    <cellStyle name="Milliers 4 4 2 2" xfId="313"/>
    <cellStyle name="Milliers 4 4 2 2 2" xfId="314"/>
    <cellStyle name="Milliers 4 4 2 3" xfId="315"/>
    <cellStyle name="Milliers 4 4 3" xfId="316"/>
    <cellStyle name="Milliers 4 4 3 2" xfId="317"/>
    <cellStyle name="Milliers 4 4 4" xfId="318"/>
    <cellStyle name="Milliers 4 5" xfId="319"/>
    <cellStyle name="Milliers 4 5 2" xfId="320"/>
    <cellStyle name="Milliers 4 5 2 2" xfId="321"/>
    <cellStyle name="Milliers 4 5 3" xfId="322"/>
    <cellStyle name="Milliers 4 6" xfId="323"/>
    <cellStyle name="Milliers 4 6 2" xfId="324"/>
    <cellStyle name="Milliers 4 7" xfId="325"/>
    <cellStyle name="Milliers 4 8" xfId="326"/>
    <cellStyle name="Milliers 4 9" xfId="327"/>
    <cellStyle name="Milliers 5" xfId="328"/>
    <cellStyle name="Milliers 6" xfId="329"/>
    <cellStyle name="Milliers 6 2" xfId="330"/>
    <cellStyle name="Milliers 6 2 2" xfId="331"/>
    <cellStyle name="Milliers 6 2 2 2" xfId="332"/>
    <cellStyle name="Milliers 6 2 2 2 2" xfId="333"/>
    <cellStyle name="Milliers 6 2 2 3" xfId="334"/>
    <cellStyle name="Milliers 6 2 3" xfId="335"/>
    <cellStyle name="Milliers 6 2 3 2" xfId="336"/>
    <cellStyle name="Milliers 6 2 4" xfId="337"/>
    <cellStyle name="Milliers 6 3" xfId="338"/>
    <cellStyle name="Milliers 6 3 2" xfId="339"/>
    <cellStyle name="Milliers 6 3 2 2" xfId="340"/>
    <cellStyle name="Milliers 6 3 3" xfId="341"/>
    <cellStyle name="Milliers 6 4" xfId="342"/>
    <cellStyle name="Milliers 6 4 2" xfId="343"/>
    <cellStyle name="Milliers 6 5" xfId="344"/>
    <cellStyle name="Milliers 7" xfId="345"/>
    <cellStyle name="Milliers 7 2" xfId="346"/>
    <cellStyle name="Milliers 7 2 2" xfId="347"/>
    <cellStyle name="Milliers 7 3" xfId="348"/>
    <cellStyle name="Milliers 8" xfId="349"/>
    <cellStyle name="Milliers 9" xfId="350"/>
    <cellStyle name="Milliers 9 2" xfId="351"/>
    <cellStyle name="Moneda [0]_107" xfId="352"/>
    <cellStyle name="Moneda_107" xfId="353"/>
    <cellStyle name="Motif" xfId="354"/>
    <cellStyle name="MS_Arabic" xfId="355"/>
    <cellStyle name="Neutral" xfId="356"/>
    <cellStyle name="Neutral 2" xfId="357"/>
    <cellStyle name="Non d‚fini" xfId="358"/>
    <cellStyle name="Non défini" xfId="359"/>
    <cellStyle name="Non défini 10" xfId="360"/>
    <cellStyle name="Non défini 11" xfId="361"/>
    <cellStyle name="Non défini 12" xfId="362"/>
    <cellStyle name="Non défini 2" xfId="363"/>
    <cellStyle name="Non défini 3" xfId="364"/>
    <cellStyle name="Non défini 4" xfId="365"/>
    <cellStyle name="Non défini 5" xfId="366"/>
    <cellStyle name="Non défini 6" xfId="367"/>
    <cellStyle name="Non défini 7" xfId="368"/>
    <cellStyle name="Non défini 8" xfId="369"/>
    <cellStyle name="Non défini 9" xfId="370"/>
    <cellStyle name="Non défini_Feuil1" xfId="371"/>
    <cellStyle name="Normal" xfId="0" builtinId="0"/>
    <cellStyle name="Normal - Style1" xfId="372"/>
    <cellStyle name="Normal - Style1 2" xfId="373"/>
    <cellStyle name="Normal - Style1 3" xfId="374"/>
    <cellStyle name="Normal - Style2" xfId="375"/>
    <cellStyle name="Normal - Style2 2" xfId="376"/>
    <cellStyle name="Normal - Style3" xfId="377"/>
    <cellStyle name="Normal - Style5" xfId="378"/>
    <cellStyle name="Normal - Style6" xfId="379"/>
    <cellStyle name="Normal - Style7" xfId="380"/>
    <cellStyle name="Normal - Style8" xfId="381"/>
    <cellStyle name="Normal 10" xfId="382"/>
    <cellStyle name="Normal 10 2" xfId="383"/>
    <cellStyle name="Normal 11" xfId="384"/>
    <cellStyle name="Normal 11 2" xfId="385"/>
    <cellStyle name="Normal 11 2 2" xfId="386"/>
    <cellStyle name="Normal 11 3" xfId="387"/>
    <cellStyle name="Normal 12" xfId="388"/>
    <cellStyle name="Normal 12 2" xfId="389"/>
    <cellStyle name="Normal 13" xfId="390"/>
    <cellStyle name="Normal 13 2" xfId="391"/>
    <cellStyle name="Normal 14" xfId="392"/>
    <cellStyle name="Normal 15" xfId="393"/>
    <cellStyle name="Normal 16" xfId="394"/>
    <cellStyle name="Normal 17" xfId="395"/>
    <cellStyle name="Normal 18" xfId="396"/>
    <cellStyle name="Normal 19" xfId="397"/>
    <cellStyle name="Normal 2" xfId="398"/>
    <cellStyle name="Normal 2 10" xfId="399"/>
    <cellStyle name="Normal 2 11" xfId="400"/>
    <cellStyle name="Normal 2 12" xfId="401"/>
    <cellStyle name="Normal 2 13" xfId="402"/>
    <cellStyle name="Normal 2 2" xfId="403"/>
    <cellStyle name="Normal 2 2 10" xfId="404"/>
    <cellStyle name="Normal 2 2 11" xfId="405"/>
    <cellStyle name="Normal 2 2 2" xfId="406"/>
    <cellStyle name="Normal 2 2 2 10" xfId="407"/>
    <cellStyle name="Normal 2 2 2 11" xfId="408"/>
    <cellStyle name="Normal 2 2 2 2" xfId="409"/>
    <cellStyle name="Normal 2 2 2 3" xfId="410"/>
    <cellStyle name="Normal 2 2 2 4" xfId="411"/>
    <cellStyle name="Normal 2 2 2 5" xfId="412"/>
    <cellStyle name="Normal 2 2 2 6" xfId="413"/>
    <cellStyle name="Normal 2 2 2 7" xfId="414"/>
    <cellStyle name="Normal 2 2 2 8" xfId="415"/>
    <cellStyle name="Normal 2 2 2 9" xfId="416"/>
    <cellStyle name="Normal 2 2 3" xfId="417"/>
    <cellStyle name="Normal 2 2 4" xfId="418"/>
    <cellStyle name="Normal 2 2 5" xfId="419"/>
    <cellStyle name="Normal 2 2 6" xfId="420"/>
    <cellStyle name="Normal 2 2 7" xfId="421"/>
    <cellStyle name="Normal 2 2 8" xfId="422"/>
    <cellStyle name="Normal 2 2 9" xfId="42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3" xfId="430"/>
    <cellStyle name="Normal 2 3 2 2 3" xfId="431"/>
    <cellStyle name="Normal 2 3 2 2 3 2" xfId="432"/>
    <cellStyle name="Normal 2 3 2 2 4" xfId="433"/>
    <cellStyle name="Normal 2 3 2 3" xfId="434"/>
    <cellStyle name="Normal 2 3 2 3 2" xfId="435"/>
    <cellStyle name="Normal 2 3 2 3 2 2" xfId="436"/>
    <cellStyle name="Normal 2 3 2 3 2 2 2" xfId="437"/>
    <cellStyle name="Normal 2 3 2 3 2 3" xfId="438"/>
    <cellStyle name="Normal 2 3 2 3 3" xfId="439"/>
    <cellStyle name="Normal 2 3 2 3 3 2" xfId="440"/>
    <cellStyle name="Normal 2 3 2 3 4" xfId="441"/>
    <cellStyle name="Normal 2 3 2 4" xfId="442"/>
    <cellStyle name="Normal 2 3 2 4 2" xfId="443"/>
    <cellStyle name="Normal 2 3 2 4 2 2" xfId="444"/>
    <cellStyle name="Normal 2 3 2 4 3" xfId="445"/>
    <cellStyle name="Normal 2 3 2 5" xfId="446"/>
    <cellStyle name="Normal 2 3 2 5 2" xfId="447"/>
    <cellStyle name="Normal 2 3 2 6" xfId="448"/>
    <cellStyle name="Normal 2 3 3" xfId="449"/>
    <cellStyle name="Normal 2 3 3 2" xfId="450"/>
    <cellStyle name="Normal 2 3 3 2 2" xfId="451"/>
    <cellStyle name="Normal 2 3 3 2 2 2" xfId="452"/>
    <cellStyle name="Normal 2 3 3 2 3" xfId="453"/>
    <cellStyle name="Normal 2 3 3 3" xfId="454"/>
    <cellStyle name="Normal 2 3 3 3 2" xfId="455"/>
    <cellStyle name="Normal 2 3 3 4" xfId="456"/>
    <cellStyle name="Normal 2 3 4" xfId="457"/>
    <cellStyle name="Normal 2 3 4 2" xfId="458"/>
    <cellStyle name="Normal 2 3 4 2 2" xfId="459"/>
    <cellStyle name="Normal 2 3 4 2 2 2" xfId="460"/>
    <cellStyle name="Normal 2 3 4 2 3" xfId="461"/>
    <cellStyle name="Normal 2 3 4 3" xfId="462"/>
    <cellStyle name="Normal 2 3 4 3 2" xfId="463"/>
    <cellStyle name="Normal 2 3 4 4" xfId="464"/>
    <cellStyle name="Normal 2 3 5" xfId="465"/>
    <cellStyle name="Normal 2 3 5 2" xfId="466"/>
    <cellStyle name="Normal 2 3 5 2 2" xfId="467"/>
    <cellStyle name="Normal 2 3 5 3" xfId="468"/>
    <cellStyle name="Normal 2 3 6" xfId="469"/>
    <cellStyle name="Normal 2 3 6 2" xfId="470"/>
    <cellStyle name="Normal 2 3 7" xfId="471"/>
    <cellStyle name="Normal 2 4" xfId="472"/>
    <cellStyle name="Normal 2 4 2" xfId="473"/>
    <cellStyle name="Normal 2 4 2 2" xfId="474"/>
    <cellStyle name="Normal 2 4 2 2 2" xfId="475"/>
    <cellStyle name="Normal 2 4 2 2 2 2" xfId="476"/>
    <cellStyle name="Normal 2 4 2 2 3" xfId="477"/>
    <cellStyle name="Normal 2 4 2 3" xfId="478"/>
    <cellStyle name="Normal 2 4 2 3 2" xfId="479"/>
    <cellStyle name="Normal 2 4 2 4" xfId="480"/>
    <cellStyle name="Normal 2 4 3" xfId="481"/>
    <cellStyle name="Normal 2 4 3 2" xfId="482"/>
    <cellStyle name="Normal 2 4 3 2 2" xfId="483"/>
    <cellStyle name="Normal 2 4 3 3" xfId="484"/>
    <cellStyle name="Normal 2 4 4" xfId="485"/>
    <cellStyle name="Normal 2 4 4 2" xfId="486"/>
    <cellStyle name="Normal 2 4 5" xfId="487"/>
    <cellStyle name="Normal 2 5" xfId="488"/>
    <cellStyle name="Normal 2 5 2" xfId="489"/>
    <cellStyle name="Normal 2 5 2 2" xfId="490"/>
    <cellStyle name="Normal 2 5 2 2 2" xfId="491"/>
    <cellStyle name="Normal 2 5 2 3" xfId="492"/>
    <cellStyle name="Normal 2 5 3" xfId="493"/>
    <cellStyle name="Normal 2 5 3 2" xfId="494"/>
    <cellStyle name="Normal 2 5 4" xfId="495"/>
    <cellStyle name="Normal 2 6" xfId="496"/>
    <cellStyle name="Normal 2 6 2" xfId="497"/>
    <cellStyle name="Normal 2 7" xfId="498"/>
    <cellStyle name="Normal 2 8" xfId="499"/>
    <cellStyle name="Normal 2 9" xfId="500"/>
    <cellStyle name="Normal 2_Feuil1" xfId="501"/>
    <cellStyle name="Normal 20" xfId="502"/>
    <cellStyle name="Normal 21" xfId="503"/>
    <cellStyle name="Normal 22" xfId="504"/>
    <cellStyle name="Normal 23" xfId="505"/>
    <cellStyle name="Normal 3" xfId="2"/>
    <cellStyle name="Normal 3 10" xfId="506"/>
    <cellStyle name="Normal 3 11" xfId="507"/>
    <cellStyle name="Normal 3 12" xfId="508"/>
    <cellStyle name="Normal 3 13" xfId="509"/>
    <cellStyle name="Normal 3 14" xfId="510"/>
    <cellStyle name="Normal 3 2" xfId="511"/>
    <cellStyle name="Normal 3 3" xfId="512"/>
    <cellStyle name="Normal 3 3 2" xfId="513"/>
    <cellStyle name="Normal 3 4" xfId="514"/>
    <cellStyle name="Normal 3 5" xfId="515"/>
    <cellStyle name="Normal 3 6" xfId="516"/>
    <cellStyle name="Normal 3 7" xfId="517"/>
    <cellStyle name="Normal 3 8" xfId="518"/>
    <cellStyle name="Normal 3 9" xfId="519"/>
    <cellStyle name="Normal 4" xfId="3"/>
    <cellStyle name="Normal 4 10" xfId="520"/>
    <cellStyle name="Normal 4 11" xfId="521"/>
    <cellStyle name="Normal 4 2" xfId="522"/>
    <cellStyle name="Normal 4 2 2" xfId="523"/>
    <cellStyle name="Normal 4 2 2 2" xfId="524"/>
    <cellStyle name="Normal 4 2 2 2 2" xfId="525"/>
    <cellStyle name="Normal 4 2 2 2 2 2" xfId="526"/>
    <cellStyle name="Normal 4 2 2 2 3" xfId="527"/>
    <cellStyle name="Normal 4 2 2 3" xfId="528"/>
    <cellStyle name="Normal 4 2 2 3 2" xfId="529"/>
    <cellStyle name="Normal 4 2 2 4" xfId="530"/>
    <cellStyle name="Normal 4 2 3" xfId="531"/>
    <cellStyle name="Normal 4 2 3 2" xfId="532"/>
    <cellStyle name="Normal 4 2 3 2 2" xfId="533"/>
    <cellStyle name="Normal 4 2 3 2 2 2" xfId="534"/>
    <cellStyle name="Normal 4 2 3 2 3" xfId="535"/>
    <cellStyle name="Normal 4 2 3 3" xfId="536"/>
    <cellStyle name="Normal 4 2 3 3 2" xfId="537"/>
    <cellStyle name="Normal 4 2 3 4" xfId="538"/>
    <cellStyle name="Normal 4 2 4" xfId="539"/>
    <cellStyle name="Normal 4 2 4 2" xfId="540"/>
    <cellStyle name="Normal 4 2 4 2 2" xfId="541"/>
    <cellStyle name="Normal 4 2 4 3" xfId="542"/>
    <cellStyle name="Normal 4 2 5" xfId="543"/>
    <cellStyle name="Normal 4 2 5 2" xfId="544"/>
    <cellStyle name="Normal 4 2 6" xfId="545"/>
    <cellStyle name="Normal 4 3" xfId="546"/>
    <cellStyle name="Normal 4 3 2" xfId="547"/>
    <cellStyle name="Normal 4 3 2 2" xfId="548"/>
    <cellStyle name="Normal 4 3 2 2 2" xfId="549"/>
    <cellStyle name="Normal 4 3 2 3" xfId="550"/>
    <cellStyle name="Normal 4 3 3" xfId="551"/>
    <cellStyle name="Normal 4 3 3 2" xfId="552"/>
    <cellStyle name="Normal 4 3 4" xfId="553"/>
    <cellStyle name="Normal 4 4" xfId="554"/>
    <cellStyle name="Normal 4 4 2" xfId="555"/>
    <cellStyle name="Normal 4 4 2 2" xfId="556"/>
    <cellStyle name="Normal 4 4 2 2 2" xfId="557"/>
    <cellStyle name="Normal 4 4 2 3" xfId="558"/>
    <cellStyle name="Normal 4 4 3" xfId="559"/>
    <cellStyle name="Normal 4 4 3 2" xfId="560"/>
    <cellStyle name="Normal 4 4 4" xfId="561"/>
    <cellStyle name="Normal 4 5" xfId="562"/>
    <cellStyle name="Normal 4 5 2" xfId="563"/>
    <cellStyle name="Normal 4 5 2 2" xfId="564"/>
    <cellStyle name="Normal 4 5 3" xfId="565"/>
    <cellStyle name="Normal 4 6" xfId="566"/>
    <cellStyle name="Normal 4 6 2" xfId="567"/>
    <cellStyle name="Normal 4 7" xfId="568"/>
    <cellStyle name="Normal 4 8" xfId="569"/>
    <cellStyle name="Normal 4 9" xfId="570"/>
    <cellStyle name="Normal 5" xfId="571"/>
    <cellStyle name="Normal 5 10" xfId="572"/>
    <cellStyle name="Normal 5 11" xfId="573"/>
    <cellStyle name="Normal 5 2" xfId="574"/>
    <cellStyle name="Normal 5 2 2" xfId="575"/>
    <cellStyle name="Normal 5 2 2 2" xfId="576"/>
    <cellStyle name="Normal 5 2 2 2 2" xfId="577"/>
    <cellStyle name="Normal 5 2 2 2 2 2" xfId="578"/>
    <cellStyle name="Normal 5 2 2 2 3" xfId="579"/>
    <cellStyle name="Normal 5 2 2 3" xfId="580"/>
    <cellStyle name="Normal 5 2 2 3 2" xfId="581"/>
    <cellStyle name="Normal 5 2 2 4" xfId="582"/>
    <cellStyle name="Normal 5 2 3" xfId="583"/>
    <cellStyle name="Normal 5 2 3 2" xfId="584"/>
    <cellStyle name="Normal 5 2 3 2 2" xfId="585"/>
    <cellStyle name="Normal 5 2 3 2 2 2" xfId="586"/>
    <cellStyle name="Normal 5 2 3 2 3" xfId="587"/>
    <cellStyle name="Normal 5 2 3 3" xfId="588"/>
    <cellStyle name="Normal 5 2 3 3 2" xfId="589"/>
    <cellStyle name="Normal 5 2 3 4" xfId="590"/>
    <cellStyle name="Normal 5 2 4" xfId="591"/>
    <cellStyle name="Normal 5 2 4 2" xfId="592"/>
    <cellStyle name="Normal 5 2 4 2 2" xfId="593"/>
    <cellStyle name="Normal 5 2 4 3" xfId="594"/>
    <cellStyle name="Normal 5 2 5" xfId="595"/>
    <cellStyle name="Normal 5 2 5 2" xfId="596"/>
    <cellStyle name="Normal 5 2 6" xfId="597"/>
    <cellStyle name="Normal 5 3" xfId="598"/>
    <cellStyle name="Normal 5 3 2" xfId="599"/>
    <cellStyle name="Normal 5 3 2 2" xfId="600"/>
    <cellStyle name="Normal 5 3 2 2 2" xfId="601"/>
    <cellStyle name="Normal 5 3 2 3" xfId="602"/>
    <cellStyle name="Normal 5 3 3" xfId="603"/>
    <cellStyle name="Normal 5 3 3 2" xfId="604"/>
    <cellStyle name="Normal 5 3 4" xfId="605"/>
    <cellStyle name="Normal 5 4" xfId="606"/>
    <cellStyle name="Normal 5 4 2" xfId="607"/>
    <cellStyle name="Normal 5 4 2 2" xfId="608"/>
    <cellStyle name="Normal 5 4 2 2 2" xfId="609"/>
    <cellStyle name="Normal 5 4 2 3" xfId="610"/>
    <cellStyle name="Normal 5 4 3" xfId="611"/>
    <cellStyle name="Normal 5 4 3 2" xfId="612"/>
    <cellStyle name="Normal 5 4 4" xfId="613"/>
    <cellStyle name="Normal 5 5" xfId="614"/>
    <cellStyle name="Normal 5 5 2" xfId="615"/>
    <cellStyle name="Normal 5 5 2 2" xfId="616"/>
    <cellStyle name="Normal 5 5 3" xfId="617"/>
    <cellStyle name="Normal 5 6" xfId="618"/>
    <cellStyle name="Normal 5 6 2" xfId="619"/>
    <cellStyle name="Normal 5 7" xfId="620"/>
    <cellStyle name="Normal 5 8" xfId="621"/>
    <cellStyle name="Normal 5 9" xfId="622"/>
    <cellStyle name="Normal 6" xfId="623"/>
    <cellStyle name="Normal 6 10" xfId="624"/>
    <cellStyle name="Normal 6 11" xfId="625"/>
    <cellStyle name="Normal 6 2" xfId="626"/>
    <cellStyle name="Normal 6 2 2" xfId="627"/>
    <cellStyle name="Normal 6 2 2 2" xfId="628"/>
    <cellStyle name="Normal 6 2 2 2 2" xfId="629"/>
    <cellStyle name="Normal 6 2 2 2 2 2" xfId="630"/>
    <cellStyle name="Normal 6 2 2 2 3" xfId="631"/>
    <cellStyle name="Normal 6 2 2 3" xfId="632"/>
    <cellStyle name="Normal 6 2 2 3 2" xfId="633"/>
    <cellStyle name="Normal 6 2 2 4" xfId="634"/>
    <cellStyle name="Normal 6 2 3" xfId="635"/>
    <cellStyle name="Normal 6 2 4" xfId="636"/>
    <cellStyle name="Normal 6 2 4 2" xfId="637"/>
    <cellStyle name="Normal 6 2 5" xfId="638"/>
    <cellStyle name="Normal 6 3" xfId="639"/>
    <cellStyle name="Normal 6 3 2" xfId="640"/>
    <cellStyle name="Normal 6 3 2 2" xfId="641"/>
    <cellStyle name="Normal 6 3 2 2 2" xfId="642"/>
    <cellStyle name="Normal 6 3 2 3" xfId="643"/>
    <cellStyle name="Normal 6 3 3" xfId="644"/>
    <cellStyle name="Normal 6 3 3 2" xfId="645"/>
    <cellStyle name="Normal 6 3 4" xfId="646"/>
    <cellStyle name="Normal 6 4" xfId="647"/>
    <cellStyle name="Normal 6 5" xfId="648"/>
    <cellStyle name="Normal 6 5 2" xfId="649"/>
    <cellStyle name="Normal 6 6" xfId="650"/>
    <cellStyle name="Normal 6 7" xfId="651"/>
    <cellStyle name="Normal 6 8" xfId="652"/>
    <cellStyle name="Normal 6 9" xfId="653"/>
    <cellStyle name="Normal 7" xfId="654"/>
    <cellStyle name="Normal 7 10" xfId="655"/>
    <cellStyle name="Normal 7 11" xfId="656"/>
    <cellStyle name="Normal 7 2" xfId="657"/>
    <cellStyle name="Normal 7 3" xfId="658"/>
    <cellStyle name="Normal 7 3 2" xfId="659"/>
    <cellStyle name="Normal 7 4" xfId="660"/>
    <cellStyle name="Normal 7 4 2" xfId="661"/>
    <cellStyle name="Normal 7 4 2 2" xfId="662"/>
    <cellStyle name="Normal 7 4 2 2 2" xfId="663"/>
    <cellStyle name="Normal 7 4 2 3" xfId="664"/>
    <cellStyle name="Normal 7 4 3" xfId="665"/>
    <cellStyle name="Normal 7 4 3 2" xfId="666"/>
    <cellStyle name="Normal 7 4 4" xfId="667"/>
    <cellStyle name="Normal 7 5" xfId="668"/>
    <cellStyle name="Normal 7 5 2" xfId="669"/>
    <cellStyle name="Normal 7 5 2 2" xfId="670"/>
    <cellStyle name="Normal 7 5 3" xfId="671"/>
    <cellStyle name="Normal 7 6" xfId="672"/>
    <cellStyle name="Normal 7 7" xfId="673"/>
    <cellStyle name="Normal 7 8" xfId="674"/>
    <cellStyle name="Normal 7 9" xfId="675"/>
    <cellStyle name="Normal 8" xfId="676"/>
    <cellStyle name="Normal 8 10" xfId="677"/>
    <cellStyle name="Normal 8 11" xfId="678"/>
    <cellStyle name="Normal 8 2" xfId="679"/>
    <cellStyle name="Normal 8 2 2" xfId="680"/>
    <cellStyle name="Normal 8 2 2 2" xfId="681"/>
    <cellStyle name="Normal 8 2 2 2 2" xfId="682"/>
    <cellStyle name="Normal 8 2 2 3" xfId="683"/>
    <cellStyle name="Normal 8 2 3" xfId="684"/>
    <cellStyle name="Normal 8 2 3 2" xfId="685"/>
    <cellStyle name="Normal 8 2 4" xfId="686"/>
    <cellStyle name="Normal 8 3" xfId="687"/>
    <cellStyle name="Normal 8 3 2" xfId="688"/>
    <cellStyle name="Normal 8 3 2 2" xfId="689"/>
    <cellStyle name="Normal 8 3 3" xfId="690"/>
    <cellStyle name="Normal 8 4" xfId="691"/>
    <cellStyle name="Normal 8 4 2" xfId="692"/>
    <cellStyle name="Normal 8 5" xfId="693"/>
    <cellStyle name="Normal 8 6" xfId="694"/>
    <cellStyle name="Normal 8 7" xfId="695"/>
    <cellStyle name="Normal 8 8" xfId="696"/>
    <cellStyle name="Normal 8 9" xfId="697"/>
    <cellStyle name="Normal 9" xfId="698"/>
    <cellStyle name="Normal 9 2" xfId="699"/>
    <cellStyle name="Normal 9 2 2" xfId="700"/>
    <cellStyle name="Normal 9 2 2 2" xfId="701"/>
    <cellStyle name="Normal 9 2 2 2 2" xfId="702"/>
    <cellStyle name="Normal 9 2 2 3" xfId="703"/>
    <cellStyle name="Normal 9 2 3" xfId="704"/>
    <cellStyle name="Normal 9 2 3 2" xfId="705"/>
    <cellStyle name="Normal 9 2 4" xfId="706"/>
    <cellStyle name="Normal 9 3" xfId="707"/>
    <cellStyle name="Normal 9 3 2" xfId="708"/>
    <cellStyle name="Normal 9 3 2 2" xfId="709"/>
    <cellStyle name="Normal 9 3 3" xfId="710"/>
    <cellStyle name="Normal 9 4" xfId="711"/>
    <cellStyle name="Normal 9 4 2" xfId="712"/>
    <cellStyle name="Normal 9 5" xfId="713"/>
    <cellStyle name="Normal Table" xfId="714"/>
    <cellStyle name="Normál_MERLEG.XLS" xfId="715"/>
    <cellStyle name="Note" xfId="716"/>
    <cellStyle name="Note 2" xfId="717"/>
    <cellStyle name="Note 2 2" xfId="718"/>
    <cellStyle name="Output" xfId="719"/>
    <cellStyle name="Output 2" xfId="720"/>
    <cellStyle name="Percen - Style1" xfId="721"/>
    <cellStyle name="Percent [2]" xfId="722"/>
    <cellStyle name="Percent 2" xfId="723"/>
    <cellStyle name="Percent 3" xfId="724"/>
    <cellStyle name="Percent 4" xfId="725"/>
    <cellStyle name="Percent 5" xfId="726"/>
    <cellStyle name="Percent 6" xfId="727"/>
    <cellStyle name="Percent 7" xfId="728"/>
    <cellStyle name="Percent 8" xfId="729"/>
    <cellStyle name="percentage difference" xfId="730"/>
    <cellStyle name="percentage difference one decimal" xfId="731"/>
    <cellStyle name="percentage difference one decimal 2" xfId="732"/>
    <cellStyle name="percentage difference zero decimal" xfId="733"/>
    <cellStyle name="percentage difference zero decimal 2" xfId="734"/>
    <cellStyle name="Pourcentage" xfId="1" builtinId="5"/>
    <cellStyle name="Pourcentage 10" xfId="735"/>
    <cellStyle name="Pourcentage 11" xfId="736"/>
    <cellStyle name="Pourcentage 2" xfId="737"/>
    <cellStyle name="Pourcentage 2 10" xfId="738"/>
    <cellStyle name="Pourcentage 2 11" xfId="739"/>
    <cellStyle name="Pourcentage 2 12" xfId="740"/>
    <cellStyle name="Pourcentage 2 2" xfId="741"/>
    <cellStyle name="Pourcentage 2 3" xfId="742"/>
    <cellStyle name="Pourcentage 2 4" xfId="743"/>
    <cellStyle name="Pourcentage 2 5" xfId="744"/>
    <cellStyle name="Pourcentage 2 6" xfId="745"/>
    <cellStyle name="Pourcentage 2 7" xfId="746"/>
    <cellStyle name="Pourcentage 2 8" xfId="747"/>
    <cellStyle name="Pourcentage 2 9" xfId="748"/>
    <cellStyle name="Pourcentage 3" xfId="749"/>
    <cellStyle name="Pourcentage 3 2" xfId="750"/>
    <cellStyle name="Pourcentage 4" xfId="751"/>
    <cellStyle name="Pourcentage 4 10" xfId="752"/>
    <cellStyle name="Pourcentage 4 11" xfId="753"/>
    <cellStyle name="Pourcentage 4 2" xfId="754"/>
    <cellStyle name="Pourcentage 4 3" xfId="755"/>
    <cellStyle name="Pourcentage 4 4" xfId="756"/>
    <cellStyle name="Pourcentage 4 5" xfId="757"/>
    <cellStyle name="Pourcentage 4 6" xfId="758"/>
    <cellStyle name="Pourcentage 4 7" xfId="759"/>
    <cellStyle name="Pourcentage 4 8" xfId="760"/>
    <cellStyle name="Pourcentage 4 9" xfId="761"/>
    <cellStyle name="Pourcentage 5" xfId="762"/>
    <cellStyle name="Pourcentage 5 10" xfId="763"/>
    <cellStyle name="Pourcentage 5 11" xfId="764"/>
    <cellStyle name="Pourcentage 5 2" xfId="765"/>
    <cellStyle name="Pourcentage 5 3" xfId="766"/>
    <cellStyle name="Pourcentage 5 4" xfId="767"/>
    <cellStyle name="Pourcentage 5 5" xfId="768"/>
    <cellStyle name="Pourcentage 5 6" xfId="769"/>
    <cellStyle name="Pourcentage 5 7" xfId="770"/>
    <cellStyle name="Pourcentage 5 8" xfId="771"/>
    <cellStyle name="Pourcentage 5 9" xfId="772"/>
    <cellStyle name="Pourcentage 6" xfId="773"/>
    <cellStyle name="Pourcentage 6 10" xfId="774"/>
    <cellStyle name="Pourcentage 6 11" xfId="775"/>
    <cellStyle name="Pourcentage 6 2" xfId="776"/>
    <cellStyle name="Pourcentage 6 3" xfId="777"/>
    <cellStyle name="Pourcentage 6 4" xfId="778"/>
    <cellStyle name="Pourcentage 6 5" xfId="779"/>
    <cellStyle name="Pourcentage 6 6" xfId="780"/>
    <cellStyle name="Pourcentage 6 7" xfId="781"/>
    <cellStyle name="Pourcentage 6 8" xfId="782"/>
    <cellStyle name="Pourcentage 6 9" xfId="783"/>
    <cellStyle name="Pourcentage 7" xfId="784"/>
    <cellStyle name="Pourcentage 7 10" xfId="785"/>
    <cellStyle name="Pourcentage 7 11" xfId="786"/>
    <cellStyle name="Pourcentage 7 2" xfId="787"/>
    <cellStyle name="Pourcentage 7 3" xfId="788"/>
    <cellStyle name="Pourcentage 7 4" xfId="789"/>
    <cellStyle name="Pourcentage 7 5" xfId="790"/>
    <cellStyle name="Pourcentage 7 6" xfId="791"/>
    <cellStyle name="Pourcentage 7 7" xfId="792"/>
    <cellStyle name="Pourcentage 7 8" xfId="793"/>
    <cellStyle name="Pourcentage 7 9" xfId="794"/>
    <cellStyle name="Pourcentage 8" xfId="795"/>
    <cellStyle name="Pourcentage 9" xfId="796"/>
    <cellStyle name="Presentation" xfId="797"/>
    <cellStyle name="Publication" xfId="798"/>
    <cellStyle name="reduced" xfId="799"/>
    <cellStyle name="STYL1 - Style1" xfId="800"/>
    <cellStyle name="Style 1" xfId="801"/>
    <cellStyle name="Style1" xfId="802"/>
    <cellStyle name="Text" xfId="803"/>
    <cellStyle name="text BoldBlack" xfId="804"/>
    <cellStyle name="text BoldUnderline" xfId="805"/>
    <cellStyle name="text BoldUnderlineER" xfId="806"/>
    <cellStyle name="text LightGreen" xfId="807"/>
    <cellStyle name="Title" xfId="808"/>
    <cellStyle name="Title 2" xfId="809"/>
    <cellStyle name="Titre 1" xfId="810"/>
    <cellStyle name="Total 2" xfId="811"/>
    <cellStyle name="Total 2 2" xfId="812"/>
    <cellStyle name="Währung" xfId="813"/>
    <cellStyle name="Warning Text" xfId="814"/>
    <cellStyle name="Warning Text 2" xfId="815"/>
    <cellStyle name="zero" xfId="816"/>
    <cellStyle name="ДАТА" xfId="817"/>
    <cellStyle name="Денежный [0]_453" xfId="818"/>
    <cellStyle name="Денежный_453" xfId="819"/>
    <cellStyle name="ЗАГОЛОВОК1" xfId="820"/>
    <cellStyle name="ЗАГОЛОВОК2" xfId="821"/>
    <cellStyle name="ИТОГОВЫЙ" xfId="822"/>
    <cellStyle name="Обычный_11" xfId="823"/>
    <cellStyle name="Открывавшаяся гиперссылка_Table_B_1999_2000_2001" xfId="824"/>
    <cellStyle name="ПРОЦЕНТНЫЙ_BOPENGC" xfId="825"/>
    <cellStyle name="ТЕКСТ" xfId="826"/>
    <cellStyle name="ФИКСИРОВАННЫЙ" xfId="827"/>
    <cellStyle name="Финансовый [0]_453" xfId="828"/>
    <cellStyle name="Финансовый_453" xfId="829"/>
    <cellStyle name="ارتباط تشعبي" xfId="830"/>
    <cellStyle name="عملة [0]_Tableaux Budget 1998" xfId="831"/>
    <cellStyle name="عملة_Tableaux Budget 1998" xfId="832"/>
    <cellStyle name="فاصلة [0]_Tableaux Budget 1998" xfId="833"/>
    <cellStyle name="فاصلة_Tableaux Budget 1998" xfId="834"/>
    <cellStyle name="千分位[0]" xfId="835"/>
    <cellStyle name="貨幣 [0]" xfId="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ce3\CONJONCTURE\CONJONCTURE\Charges%20et%20ress%20du%20tr&#233;s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ide%20memoire\cadre%20macro%202014\Cadre_macro&#233;conom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  <sheetData sheetId="4" refreshError="1"/>
      <sheetData sheetId="5" refreshError="1"/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</sheetNames>
    <sheetDataSet>
      <sheetData sheetId="0"/>
      <sheetData sheetId="1"/>
      <sheetData sheetId="2">
        <row r="5">
          <cell r="C5">
            <v>384385</v>
          </cell>
          <cell r="L5">
            <v>616254</v>
          </cell>
          <cell r="M5">
            <v>688843</v>
          </cell>
          <cell r="N5">
            <v>732449</v>
          </cell>
          <cell r="O5">
            <v>764030</v>
          </cell>
          <cell r="P5">
            <v>802607</v>
          </cell>
          <cell r="Q5">
            <v>827497</v>
          </cell>
          <cell r="R5">
            <v>872791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82"/>
  <sheetViews>
    <sheetView tabSelected="1" topLeftCell="A53" zoomScaleNormal="100" zoomScaleSheetLayoutView="90" workbookViewId="0">
      <selection activeCell="Q19" sqref="Q19"/>
    </sheetView>
  </sheetViews>
  <sheetFormatPr baseColWidth="10" defaultRowHeight="12.75"/>
  <cols>
    <col min="1" max="2" width="2.140625" style="85" customWidth="1"/>
    <col min="3" max="3" width="33.5703125" style="85" customWidth="1"/>
    <col min="4" max="13" width="8.7109375" style="90" customWidth="1"/>
    <col min="14" max="15" width="8.7109375" style="85" customWidth="1"/>
    <col min="16" max="16384" width="11.42578125" style="85"/>
  </cols>
  <sheetData>
    <row r="1" spans="1:175" s="1" customFormat="1" ht="24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75" s="1" customFormat="1" ht="7.5" customHeight="1">
      <c r="A2" s="2"/>
      <c r="B2" s="3"/>
      <c r="C2" s="3"/>
      <c r="D2" s="4"/>
      <c r="E2" s="4"/>
      <c r="F2" s="4"/>
      <c r="G2" s="5"/>
      <c r="H2" s="5"/>
      <c r="I2" s="4"/>
      <c r="J2" s="4"/>
      <c r="K2" s="4"/>
      <c r="L2" s="6"/>
      <c r="M2" s="4"/>
    </row>
    <row r="3" spans="1:175" s="1" customFormat="1" ht="15.75" customHeight="1">
      <c r="A3" s="7" t="s">
        <v>1</v>
      </c>
      <c r="B3" s="3"/>
      <c r="C3" s="3"/>
      <c r="D3" s="4"/>
      <c r="E3" s="4"/>
      <c r="F3" s="4"/>
      <c r="G3" s="5"/>
      <c r="H3" s="5"/>
      <c r="J3" s="150"/>
      <c r="K3" s="150"/>
      <c r="L3" s="153" t="s">
        <v>2</v>
      </c>
      <c r="M3" s="154"/>
      <c r="N3" s="154"/>
      <c r="O3" s="154"/>
    </row>
    <row r="4" spans="1:175" s="14" customFormat="1" ht="18" customHeight="1">
      <c r="A4" s="8"/>
      <c r="B4" s="8"/>
      <c r="C4" s="9"/>
      <c r="D4" s="11">
        <v>2007</v>
      </c>
      <c r="E4" s="12">
        <v>2008</v>
      </c>
      <c r="F4" s="12">
        <v>2009</v>
      </c>
      <c r="G4" s="12">
        <v>2010</v>
      </c>
      <c r="H4" s="12">
        <v>2011</v>
      </c>
      <c r="I4" s="10">
        <v>2012</v>
      </c>
      <c r="J4" s="13">
        <v>2013</v>
      </c>
      <c r="K4" s="10">
        <v>2014</v>
      </c>
      <c r="L4" s="10">
        <v>2015</v>
      </c>
      <c r="M4" s="10">
        <v>2016</v>
      </c>
      <c r="N4" s="10">
        <v>2017</v>
      </c>
      <c r="O4" s="10">
        <v>2018</v>
      </c>
    </row>
    <row r="5" spans="1:175" s="23" customFormat="1" ht="14.25" customHeight="1">
      <c r="A5" s="15" t="s">
        <v>3</v>
      </c>
      <c r="B5" s="15"/>
      <c r="C5" s="16"/>
      <c r="D5" s="17">
        <f t="shared" ref="D5:N5" si="0">D7+D14+D18</f>
        <v>156788.122</v>
      </c>
      <c r="E5" s="18">
        <f t="shared" si="0"/>
        <v>186300.41899999999</v>
      </c>
      <c r="F5" s="18">
        <f t="shared" si="0"/>
        <v>172596.117</v>
      </c>
      <c r="G5" s="18">
        <f t="shared" si="0"/>
        <v>174145.01</v>
      </c>
      <c r="H5" s="18">
        <f t="shared" si="0"/>
        <v>192298.02800000002</v>
      </c>
      <c r="I5" s="19">
        <f t="shared" si="0"/>
        <v>201627.66</v>
      </c>
      <c r="J5" s="20">
        <f t="shared" si="0"/>
        <v>206890.32892500001</v>
      </c>
      <c r="K5" s="19">
        <f t="shared" si="0"/>
        <v>215623.364</v>
      </c>
      <c r="L5" s="18">
        <f t="shared" si="0"/>
        <v>216112.90000000005</v>
      </c>
      <c r="M5" s="18">
        <f t="shared" si="0"/>
        <v>220496.42056795678</v>
      </c>
      <c r="N5" s="18">
        <f t="shared" si="0"/>
        <v>234598.04185632739</v>
      </c>
      <c r="O5" s="18">
        <f>O7+O14+O18</f>
        <v>244121.6817722781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22"/>
      <c r="AH5" s="22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15"/>
      <c r="BI5" s="22"/>
      <c r="BJ5" s="22"/>
      <c r="BK5" s="22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15"/>
      <c r="CK5" s="22"/>
      <c r="CL5" s="22"/>
      <c r="CM5" s="22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15"/>
      <c r="DM5" s="22"/>
      <c r="DN5" s="22"/>
      <c r="DO5" s="22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15"/>
      <c r="EO5" s="22"/>
      <c r="EP5" s="22"/>
      <c r="EQ5" s="22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15"/>
      <c r="FQ5" s="22"/>
      <c r="FR5" s="22"/>
      <c r="FS5" s="22"/>
    </row>
    <row r="6" spans="1:175" s="23" customFormat="1" ht="14.25" customHeight="1">
      <c r="A6" s="15" t="s">
        <v>4</v>
      </c>
      <c r="B6" s="15"/>
      <c r="C6" s="16"/>
      <c r="D6" s="17">
        <f t="shared" ref="D6:N6" si="1">D5-D17</f>
        <v>153735.122</v>
      </c>
      <c r="E6" s="18">
        <f t="shared" si="1"/>
        <v>186298.41899999999</v>
      </c>
      <c r="F6" s="18">
        <f t="shared" si="1"/>
        <v>172596.117</v>
      </c>
      <c r="G6" s="18">
        <f t="shared" si="1"/>
        <v>174110.01</v>
      </c>
      <c r="H6" s="18">
        <f t="shared" si="1"/>
        <v>186979.02800000002</v>
      </c>
      <c r="I6" s="18">
        <f t="shared" si="1"/>
        <v>198335.66</v>
      </c>
      <c r="J6" s="24">
        <f t="shared" si="1"/>
        <v>206890.32892500001</v>
      </c>
      <c r="K6" s="18">
        <f t="shared" si="1"/>
        <v>213577.364</v>
      </c>
      <c r="L6" s="18">
        <f t="shared" si="1"/>
        <v>216112.90000000005</v>
      </c>
      <c r="M6" s="18">
        <f t="shared" si="1"/>
        <v>220496.42056795678</v>
      </c>
      <c r="N6" s="18">
        <f t="shared" si="1"/>
        <v>234598.04185632739</v>
      </c>
      <c r="O6" s="18">
        <f>O5-O17</f>
        <v>244121.6817722781</v>
      </c>
    </row>
    <row r="7" spans="1:175" s="31" customFormat="1" ht="14.25" customHeight="1">
      <c r="A7" s="25"/>
      <c r="B7" s="26" t="s">
        <v>5</v>
      </c>
      <c r="C7" s="27"/>
      <c r="D7" s="28">
        <f t="shared" ref="D7:H7" si="2">D8+D9+D10+D11</f>
        <v>135204.31200000001</v>
      </c>
      <c r="E7" s="29">
        <f t="shared" si="2"/>
        <v>167275.99799999999</v>
      </c>
      <c r="F7" s="29">
        <f t="shared" si="2"/>
        <v>150852.867</v>
      </c>
      <c r="G7" s="29">
        <f t="shared" si="2"/>
        <v>154005</v>
      </c>
      <c r="H7" s="29">
        <f t="shared" si="2"/>
        <v>163585.57800000001</v>
      </c>
      <c r="I7" s="29">
        <f>I8+I9+I10+I11+I13</f>
        <v>176067.66</v>
      </c>
      <c r="J7" s="30">
        <f>J8+J9+J10+J11+J13</f>
        <v>174900.842</v>
      </c>
      <c r="K7" s="29">
        <f>K8+K9+K10+K11</f>
        <v>177449.54499999998</v>
      </c>
      <c r="L7" s="29">
        <f>L8+L9+L10+L11</f>
        <v>184734.86000000004</v>
      </c>
      <c r="M7" s="29">
        <f>M8+M9+M10+M11</f>
        <v>194131.82940795677</v>
      </c>
      <c r="N7" s="29">
        <f>N8+N9+N10+N11</f>
        <v>207257.67603152737</v>
      </c>
      <c r="O7" s="29">
        <f>O8+O9+O10+O11</f>
        <v>221328.70432273409</v>
      </c>
    </row>
    <row r="8" spans="1:175" s="37" customFormat="1" ht="14.25" customHeight="1">
      <c r="A8" s="32"/>
      <c r="B8" s="32"/>
      <c r="C8" s="33" t="s">
        <v>6</v>
      </c>
      <c r="D8" s="34">
        <v>60308</v>
      </c>
      <c r="E8" s="35">
        <v>81827</v>
      </c>
      <c r="F8" s="35">
        <v>71734</v>
      </c>
      <c r="G8" s="35">
        <v>65004</v>
      </c>
      <c r="H8" s="35">
        <v>70850</v>
      </c>
      <c r="I8" s="35">
        <f>I48</f>
        <v>78911</v>
      </c>
      <c r="J8" s="36">
        <f>J48</f>
        <v>78116</v>
      </c>
      <c r="K8" s="35">
        <f t="shared" ref="K8:O8" si="3">+K48</f>
        <v>77600</v>
      </c>
      <c r="L8" s="35">
        <f t="shared" si="3"/>
        <v>81750.160000000018</v>
      </c>
      <c r="M8" s="35">
        <f t="shared" si="3"/>
        <v>85663.81101623876</v>
      </c>
      <c r="N8" s="35">
        <f t="shared" si="3"/>
        <v>91333.715803771367</v>
      </c>
      <c r="O8" s="35">
        <f t="shared" si="3"/>
        <v>97619.533004822108</v>
      </c>
    </row>
    <row r="9" spans="1:175" s="37" customFormat="1" ht="14.25" customHeight="1">
      <c r="A9" s="32"/>
      <c r="B9" s="32"/>
      <c r="C9" s="33" t="s">
        <v>7</v>
      </c>
      <c r="D9" s="34">
        <v>52150.631999999998</v>
      </c>
      <c r="E9" s="35">
        <v>61567.997999999992</v>
      </c>
      <c r="F9" s="35">
        <v>58184.987000000008</v>
      </c>
      <c r="G9" s="35">
        <v>66767</v>
      </c>
      <c r="H9" s="35">
        <v>71782.627999999997</v>
      </c>
      <c r="I9" s="35">
        <f t="shared" ref="I9:N9" si="4">+I56</f>
        <v>75093.84</v>
      </c>
      <c r="J9" s="36">
        <f t="shared" si="4"/>
        <v>75551.171999999991</v>
      </c>
      <c r="K9" s="35">
        <f t="shared" si="4"/>
        <v>76344.664999999994</v>
      </c>
      <c r="L9" s="35">
        <f t="shared" si="4"/>
        <v>80843</v>
      </c>
      <c r="M9" s="35">
        <f t="shared" si="4"/>
        <v>85400.486092172723</v>
      </c>
      <c r="N9" s="35">
        <f t="shared" si="4"/>
        <v>91210.606411825662</v>
      </c>
      <c r="O9" s="35">
        <f>+O56</f>
        <v>97242.302751075011</v>
      </c>
    </row>
    <row r="10" spans="1:175" s="37" customFormat="1" ht="14.25" customHeight="1">
      <c r="A10" s="32"/>
      <c r="B10" s="32"/>
      <c r="C10" s="33" t="s">
        <v>8</v>
      </c>
      <c r="D10" s="34">
        <v>13414.68</v>
      </c>
      <c r="E10" s="35">
        <v>13706</v>
      </c>
      <c r="F10" s="35">
        <v>11829.88</v>
      </c>
      <c r="G10" s="35">
        <v>12242</v>
      </c>
      <c r="H10" s="35">
        <v>10285.950000000001</v>
      </c>
      <c r="I10" s="35">
        <f>I65</f>
        <v>9002.82</v>
      </c>
      <c r="J10" s="36">
        <f>J65</f>
        <v>7676.67</v>
      </c>
      <c r="K10" s="35">
        <f t="shared" ref="K10:M11" si="5">+K65</f>
        <v>7737.88</v>
      </c>
      <c r="L10" s="35">
        <f t="shared" si="5"/>
        <v>7271.7</v>
      </c>
      <c r="M10" s="35">
        <f t="shared" si="5"/>
        <v>6698.2890435513173</v>
      </c>
      <c r="N10" s="35">
        <f>+N65</f>
        <v>7152.514583303886</v>
      </c>
      <c r="O10" s="35">
        <f>+O65</f>
        <v>7607.5435443382003</v>
      </c>
    </row>
    <row r="11" spans="1:175" s="37" customFormat="1" ht="14.25" customHeight="1">
      <c r="A11" s="32"/>
      <c r="B11" s="32"/>
      <c r="C11" s="33" t="s">
        <v>9</v>
      </c>
      <c r="D11" s="34">
        <v>9331</v>
      </c>
      <c r="E11" s="35">
        <v>10175</v>
      </c>
      <c r="F11" s="35">
        <v>9104</v>
      </c>
      <c r="G11" s="35">
        <v>9992</v>
      </c>
      <c r="H11" s="35">
        <v>10667</v>
      </c>
      <c r="I11" s="35">
        <f>I66</f>
        <v>13060</v>
      </c>
      <c r="J11" s="36">
        <f>J66</f>
        <v>13557</v>
      </c>
      <c r="K11" s="35">
        <f t="shared" si="5"/>
        <v>15767</v>
      </c>
      <c r="L11" s="35">
        <f t="shared" si="5"/>
        <v>14870</v>
      </c>
      <c r="M11" s="35">
        <f t="shared" si="5"/>
        <v>16369.243255993961</v>
      </c>
      <c r="N11" s="35">
        <f>+N66</f>
        <v>17560.839232626455</v>
      </c>
      <c r="O11" s="35">
        <f>+O66</f>
        <v>18859.325022498801</v>
      </c>
    </row>
    <row r="12" spans="1:175" s="37" customFormat="1" ht="15.75" hidden="1" customHeight="1">
      <c r="A12" s="32"/>
      <c r="B12" s="32"/>
      <c r="C12" s="33" t="s">
        <v>10</v>
      </c>
      <c r="D12" s="34"/>
      <c r="E12" s="35"/>
      <c r="F12" s="35"/>
      <c r="G12" s="38"/>
      <c r="H12" s="38"/>
      <c r="I12" s="38"/>
      <c r="J12" s="39"/>
      <c r="K12" s="38"/>
      <c r="L12" s="38"/>
      <c r="M12" s="38"/>
      <c r="N12" s="38"/>
      <c r="O12" s="38"/>
    </row>
    <row r="13" spans="1:175" s="37" customFormat="1" ht="14.25" hidden="1" customHeight="1">
      <c r="A13" s="32"/>
      <c r="B13" s="32"/>
      <c r="C13" s="40" t="s">
        <v>11</v>
      </c>
      <c r="D13" s="34"/>
      <c r="E13" s="35"/>
      <c r="F13" s="35"/>
      <c r="G13" s="35"/>
      <c r="H13" s="35"/>
      <c r="I13" s="35">
        <v>0</v>
      </c>
      <c r="J13" s="36">
        <f t="shared" ref="J13:O13" si="6">+J67</f>
        <v>0</v>
      </c>
      <c r="K13" s="35">
        <f t="shared" si="6"/>
        <v>0</v>
      </c>
      <c r="L13" s="35">
        <f t="shared" si="6"/>
        <v>0</v>
      </c>
      <c r="M13" s="35">
        <f t="shared" si="6"/>
        <v>0</v>
      </c>
      <c r="N13" s="35">
        <f t="shared" si="6"/>
        <v>0</v>
      </c>
      <c r="O13" s="35">
        <f t="shared" si="6"/>
        <v>0</v>
      </c>
    </row>
    <row r="14" spans="1:175" s="31" customFormat="1" ht="14.25" customHeight="1">
      <c r="A14" s="25"/>
      <c r="B14" s="26" t="s">
        <v>12</v>
      </c>
      <c r="C14" s="27"/>
      <c r="D14" s="28">
        <v>18399.810000000001</v>
      </c>
      <c r="E14" s="29">
        <v>16269.421</v>
      </c>
      <c r="F14" s="29">
        <v>18125.25</v>
      </c>
      <c r="G14" s="29">
        <f>SUM(G15:G17)</f>
        <v>16250.01</v>
      </c>
      <c r="H14" s="29">
        <f>SUM(H15:H17)</f>
        <v>25223.45</v>
      </c>
      <c r="I14" s="29">
        <f t="shared" ref="I14:N14" si="7">SUM(I15:I17)</f>
        <v>22266</v>
      </c>
      <c r="J14" s="30">
        <f t="shared" si="7"/>
        <v>28893.486924999997</v>
      </c>
      <c r="K14" s="29">
        <f t="shared" si="7"/>
        <v>35187.819000000003</v>
      </c>
      <c r="L14" s="29">
        <f t="shared" si="7"/>
        <v>28378.04</v>
      </c>
      <c r="M14" s="29">
        <f t="shared" si="7"/>
        <v>23364.591160000004</v>
      </c>
      <c r="N14" s="29">
        <f t="shared" si="7"/>
        <v>24340.365824799999</v>
      </c>
      <c r="O14" s="29">
        <f>SUM(O15:O17)</f>
        <v>19792.977449544</v>
      </c>
    </row>
    <row r="15" spans="1:175" s="37" customFormat="1" ht="14.25" customHeight="1">
      <c r="A15" s="32"/>
      <c r="B15" s="32"/>
      <c r="C15" s="33" t="s">
        <v>13</v>
      </c>
      <c r="D15" s="34">
        <v>7758</v>
      </c>
      <c r="E15" s="35">
        <v>7781.9310000000005</v>
      </c>
      <c r="F15" s="35">
        <v>10587.6</v>
      </c>
      <c r="G15" s="35">
        <v>8883.01</v>
      </c>
      <c r="H15" s="35">
        <v>10505</v>
      </c>
      <c r="I15" s="35">
        <f>I69</f>
        <v>11493</v>
      </c>
      <c r="J15" s="36">
        <f t="shared" ref="J15:O18" si="8">+J69</f>
        <v>13322.996924999999</v>
      </c>
      <c r="K15" s="35">
        <f t="shared" si="8"/>
        <v>9766.4989999999998</v>
      </c>
      <c r="L15" s="35">
        <f t="shared" si="8"/>
        <v>9516.7900000000009</v>
      </c>
      <c r="M15" s="35">
        <f t="shared" si="8"/>
        <v>12540.048000000001</v>
      </c>
      <c r="N15" s="35">
        <f t="shared" si="8"/>
        <v>13455.924000000001</v>
      </c>
      <c r="O15" s="35">
        <f t="shared" si="8"/>
        <v>14456.34</v>
      </c>
    </row>
    <row r="16" spans="1:175" s="37" customFormat="1" ht="14.25" customHeight="1">
      <c r="A16" s="32"/>
      <c r="B16" s="32"/>
      <c r="C16" s="33" t="s">
        <v>14</v>
      </c>
      <c r="D16" s="34">
        <v>7588.81</v>
      </c>
      <c r="E16" s="35">
        <v>8485.49</v>
      </c>
      <c r="F16" s="35">
        <v>7537.65</v>
      </c>
      <c r="G16" s="35">
        <v>7332</v>
      </c>
      <c r="H16" s="35">
        <v>9399.4500000000007</v>
      </c>
      <c r="I16" s="35">
        <f>I70</f>
        <v>7481</v>
      </c>
      <c r="J16" s="36">
        <f t="shared" si="8"/>
        <v>15570.49</v>
      </c>
      <c r="K16" s="35">
        <f t="shared" si="8"/>
        <v>23375.32</v>
      </c>
      <c r="L16" s="35">
        <f t="shared" si="8"/>
        <v>18861.25</v>
      </c>
      <c r="M16" s="35">
        <f t="shared" si="8"/>
        <v>10824.543160000001</v>
      </c>
      <c r="N16" s="35">
        <f t="shared" si="8"/>
        <v>10884.4418248</v>
      </c>
      <c r="O16" s="35">
        <f t="shared" si="8"/>
        <v>5336.6374495440004</v>
      </c>
    </row>
    <row r="17" spans="1:175" s="37" customFormat="1" ht="14.25" customHeight="1">
      <c r="A17" s="32"/>
      <c r="B17" s="32"/>
      <c r="C17" s="33" t="s">
        <v>15</v>
      </c>
      <c r="D17" s="34">
        <v>3053</v>
      </c>
      <c r="E17" s="35">
        <v>2</v>
      </c>
      <c r="F17" s="35">
        <v>0</v>
      </c>
      <c r="G17" s="35">
        <v>35</v>
      </c>
      <c r="H17" s="35">
        <v>5319</v>
      </c>
      <c r="I17" s="35">
        <f>I71</f>
        <v>3292</v>
      </c>
      <c r="J17" s="36">
        <f t="shared" si="8"/>
        <v>0</v>
      </c>
      <c r="K17" s="35">
        <f t="shared" si="8"/>
        <v>2046</v>
      </c>
      <c r="L17" s="35">
        <f t="shared" si="8"/>
        <v>0</v>
      </c>
      <c r="M17" s="35">
        <f t="shared" si="8"/>
        <v>0</v>
      </c>
      <c r="N17" s="35">
        <f t="shared" si="8"/>
        <v>0</v>
      </c>
      <c r="O17" s="35">
        <f t="shared" si="8"/>
        <v>0</v>
      </c>
    </row>
    <row r="18" spans="1:175" s="31" customFormat="1" ht="14.25" customHeight="1">
      <c r="A18" s="25"/>
      <c r="B18" s="26" t="s">
        <v>16</v>
      </c>
      <c r="C18" s="27"/>
      <c r="D18" s="41">
        <v>3184</v>
      </c>
      <c r="E18" s="42">
        <v>2755</v>
      </c>
      <c r="F18" s="42">
        <v>3618</v>
      </c>
      <c r="G18" s="42">
        <v>3890</v>
      </c>
      <c r="H18" s="42">
        <v>3489</v>
      </c>
      <c r="I18" s="42">
        <f>I72</f>
        <v>3294</v>
      </c>
      <c r="J18" s="43">
        <f>J72</f>
        <v>3096</v>
      </c>
      <c r="K18" s="41">
        <f>+K72</f>
        <v>2986</v>
      </c>
      <c r="L18" s="29">
        <f>+L72</f>
        <v>3000</v>
      </c>
      <c r="M18" s="29">
        <f>+M72</f>
        <v>3000</v>
      </c>
      <c r="N18" s="29">
        <f t="shared" si="8"/>
        <v>3000</v>
      </c>
      <c r="O18" s="29">
        <f t="shared" si="8"/>
        <v>3000</v>
      </c>
    </row>
    <row r="19" spans="1:175" s="23" customFormat="1" ht="14.25" customHeight="1">
      <c r="A19" s="44" t="s">
        <v>17</v>
      </c>
      <c r="B19" s="44"/>
      <c r="C19" s="45"/>
      <c r="D19" s="46">
        <f t="shared" ref="D19:O19" si="9">D20+D29-D30</f>
        <v>153864</v>
      </c>
      <c r="E19" s="19">
        <f t="shared" si="9"/>
        <v>183229.91999999998</v>
      </c>
      <c r="F19" s="19">
        <f t="shared" si="9"/>
        <v>188496.4</v>
      </c>
      <c r="G19" s="19">
        <f t="shared" si="9"/>
        <v>209909</v>
      </c>
      <c r="H19" s="19">
        <f t="shared" si="9"/>
        <v>240569</v>
      </c>
      <c r="I19" s="19">
        <f t="shared" si="9"/>
        <v>259188</v>
      </c>
      <c r="J19" s="20">
        <f t="shared" si="9"/>
        <v>252033</v>
      </c>
      <c r="K19" s="19">
        <f t="shared" si="9"/>
        <v>258444</v>
      </c>
      <c r="L19" s="19">
        <f t="shared" si="9"/>
        <v>258069.49670999998</v>
      </c>
      <c r="M19" s="19">
        <f t="shared" si="9"/>
        <v>257161.57569999999</v>
      </c>
      <c r="N19" s="19">
        <f t="shared" si="9"/>
        <v>267710.23356700002</v>
      </c>
      <c r="O19" s="19">
        <f t="shared" si="9"/>
        <v>277573.32965951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22"/>
      <c r="AH19" s="22"/>
      <c r="AI19" s="22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15"/>
      <c r="BI19" s="22"/>
      <c r="BJ19" s="22"/>
      <c r="BK19" s="22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15"/>
      <c r="CK19" s="22"/>
      <c r="CL19" s="22"/>
      <c r="CM19" s="22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15"/>
      <c r="DM19" s="22"/>
      <c r="DN19" s="22"/>
      <c r="DO19" s="22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15"/>
      <c r="EO19" s="22"/>
      <c r="EP19" s="22"/>
      <c r="EQ19" s="22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15"/>
      <c r="FQ19" s="22"/>
      <c r="FR19" s="22"/>
      <c r="FS19" s="22"/>
    </row>
    <row r="20" spans="1:175" s="23" customFormat="1" ht="14.25" customHeight="1">
      <c r="A20" s="15" t="s">
        <v>18</v>
      </c>
      <c r="B20" s="15"/>
      <c r="C20" s="16"/>
      <c r="D20" s="17">
        <f t="shared" ref="D20:N20" si="10">D21+D24+D27</f>
        <v>134990</v>
      </c>
      <c r="E20" s="18">
        <f t="shared" si="10"/>
        <v>157035.91999999998</v>
      </c>
      <c r="F20" s="18">
        <f t="shared" si="10"/>
        <v>152733.4</v>
      </c>
      <c r="G20" s="18">
        <f t="shared" si="10"/>
        <v>162020</v>
      </c>
      <c r="H20" s="18">
        <f t="shared" si="10"/>
        <v>194214</v>
      </c>
      <c r="I20" s="18">
        <f t="shared" si="10"/>
        <v>215623</v>
      </c>
      <c r="J20" s="24">
        <f t="shared" si="10"/>
        <v>209527.4</v>
      </c>
      <c r="K20" s="18">
        <f t="shared" si="10"/>
        <v>210435.5</v>
      </c>
      <c r="L20" s="18">
        <f t="shared" si="10"/>
        <v>213834.19</v>
      </c>
      <c r="M20" s="18">
        <f t="shared" si="10"/>
        <v>215511.18789999999</v>
      </c>
      <c r="N20" s="18">
        <f t="shared" si="10"/>
        <v>221430.51841700001</v>
      </c>
      <c r="O20" s="18">
        <f>O21+O24+O27</f>
        <v>228421.58690951002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15"/>
      <c r="BI20" s="22"/>
      <c r="BJ20" s="22"/>
      <c r="BK20" s="22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15"/>
      <c r="CK20" s="22"/>
      <c r="CL20" s="22"/>
      <c r="CM20" s="22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15"/>
      <c r="DM20" s="22"/>
      <c r="DN20" s="22"/>
      <c r="DO20" s="22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15"/>
      <c r="EO20" s="22"/>
      <c r="EP20" s="22"/>
      <c r="EQ20" s="22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15"/>
      <c r="FQ20" s="22"/>
      <c r="FR20" s="22"/>
      <c r="FS20" s="22"/>
    </row>
    <row r="21" spans="1:175" s="31" customFormat="1" ht="14.25" customHeight="1">
      <c r="A21" s="25"/>
      <c r="B21" s="26" t="s">
        <v>19</v>
      </c>
      <c r="C21" s="27"/>
      <c r="D21" s="28">
        <f t="shared" ref="D21:J21" si="11">D22+D23</f>
        <v>99379</v>
      </c>
      <c r="E21" s="29">
        <f t="shared" si="11"/>
        <v>107354.92</v>
      </c>
      <c r="F21" s="29">
        <f t="shared" si="11"/>
        <v>122131.4</v>
      </c>
      <c r="G21" s="29">
        <f t="shared" si="11"/>
        <v>117251</v>
      </c>
      <c r="H21" s="29">
        <f t="shared" si="11"/>
        <v>127144</v>
      </c>
      <c r="I21" s="29">
        <f t="shared" si="11"/>
        <v>140656</v>
      </c>
      <c r="J21" s="30">
        <f t="shared" si="11"/>
        <v>145425</v>
      </c>
      <c r="K21" s="29">
        <f>K22+K23</f>
        <v>153004</v>
      </c>
      <c r="L21" s="29">
        <f>L22+L23</f>
        <v>164374.19</v>
      </c>
      <c r="M21" s="29">
        <f>M22+M23</f>
        <v>169041.0839</v>
      </c>
      <c r="N21" s="29">
        <f>N22+N23</f>
        <v>173776.01641700001</v>
      </c>
      <c r="O21" s="29">
        <f>O22+O23</f>
        <v>178599.51690951001</v>
      </c>
    </row>
    <row r="22" spans="1:175" s="37" customFormat="1" ht="14.25" customHeight="1">
      <c r="A22" s="32"/>
      <c r="B22" s="32"/>
      <c r="C22" s="33" t="s">
        <v>20</v>
      </c>
      <c r="D22" s="34">
        <v>65665</v>
      </c>
      <c r="E22" s="35">
        <v>70315</v>
      </c>
      <c r="F22" s="35">
        <v>75527</v>
      </c>
      <c r="G22" s="35">
        <v>78768</v>
      </c>
      <c r="H22" s="35">
        <v>88973</v>
      </c>
      <c r="I22" s="35">
        <v>96673</v>
      </c>
      <c r="J22" s="36">
        <v>98891</v>
      </c>
      <c r="K22" s="35">
        <v>101645</v>
      </c>
      <c r="L22" s="35">
        <v>105509.06</v>
      </c>
      <c r="M22" s="35">
        <v>108410</v>
      </c>
      <c r="N22" s="35">
        <v>111326</v>
      </c>
      <c r="O22" s="35">
        <v>114276</v>
      </c>
    </row>
    <row r="23" spans="1:175" s="37" customFormat="1" ht="14.25" customHeight="1">
      <c r="A23" s="32"/>
      <c r="B23" s="32"/>
      <c r="C23" s="33" t="s">
        <v>21</v>
      </c>
      <c r="D23" s="34">
        <v>33714</v>
      </c>
      <c r="E23" s="35">
        <v>37039.919999999998</v>
      </c>
      <c r="F23" s="35">
        <v>46604.4</v>
      </c>
      <c r="G23" s="35">
        <v>38483</v>
      </c>
      <c r="H23" s="35">
        <v>38171</v>
      </c>
      <c r="I23" s="35">
        <v>43983</v>
      </c>
      <c r="J23" s="36">
        <v>46534</v>
      </c>
      <c r="K23" s="35">
        <v>51359</v>
      </c>
      <c r="L23" s="35">
        <v>58865.13</v>
      </c>
      <c r="M23" s="35">
        <v>60631.083899999998</v>
      </c>
      <c r="N23" s="35">
        <v>62450.016416999999</v>
      </c>
      <c r="O23" s="35">
        <v>64323.516909509999</v>
      </c>
    </row>
    <row r="24" spans="1:175" s="31" customFormat="1" ht="14.25" customHeight="1">
      <c r="A24" s="25"/>
      <c r="B24" s="26" t="s">
        <v>22</v>
      </c>
      <c r="C24" s="27"/>
      <c r="D24" s="28">
        <f t="shared" ref="D24:J24" si="12">D25+D26</f>
        <v>19261</v>
      </c>
      <c r="E24" s="29">
        <f t="shared" si="12"/>
        <v>18231</v>
      </c>
      <c r="F24" s="29">
        <f t="shared" si="12"/>
        <v>17326</v>
      </c>
      <c r="G24" s="29">
        <f t="shared" si="12"/>
        <v>17574</v>
      </c>
      <c r="H24" s="29">
        <f t="shared" si="12"/>
        <v>18240</v>
      </c>
      <c r="I24" s="29">
        <f t="shared" si="12"/>
        <v>20097</v>
      </c>
      <c r="J24" s="30">
        <f t="shared" si="12"/>
        <v>22502.400000000001</v>
      </c>
      <c r="K24" s="29">
        <f>K25+K26</f>
        <v>24783.5</v>
      </c>
      <c r="L24" s="29">
        <f>L25+L26</f>
        <v>26560</v>
      </c>
      <c r="M24" s="29">
        <f>M25+M26</f>
        <v>27170.103999999999</v>
      </c>
      <c r="N24" s="29">
        <f>N25+N26</f>
        <v>29154.502</v>
      </c>
      <c r="O24" s="29">
        <f>O25+O26</f>
        <v>31322.069999999996</v>
      </c>
    </row>
    <row r="25" spans="1:175" s="37" customFormat="1" ht="14.25" customHeight="1">
      <c r="A25" s="32"/>
      <c r="B25" s="32"/>
      <c r="C25" s="33" t="s">
        <v>23</v>
      </c>
      <c r="D25" s="34">
        <v>16552</v>
      </c>
      <c r="E25" s="35">
        <v>15389</v>
      </c>
      <c r="F25" s="35">
        <v>14463</v>
      </c>
      <c r="G25" s="35">
        <v>15245</v>
      </c>
      <c r="H25" s="35">
        <v>15204</v>
      </c>
      <c r="I25" s="35">
        <v>16702</v>
      </c>
      <c r="J25" s="36">
        <v>18620</v>
      </c>
      <c r="K25" s="35">
        <v>21055</v>
      </c>
      <c r="L25" s="35">
        <v>22776</v>
      </c>
      <c r="M25" s="35">
        <v>22990.088</v>
      </c>
      <c r="N25" s="35">
        <v>24669.194</v>
      </c>
      <c r="O25" s="35">
        <v>26503.289999999997</v>
      </c>
    </row>
    <row r="26" spans="1:175" s="37" customFormat="1" ht="14.25" customHeight="1">
      <c r="A26" s="32"/>
      <c r="B26" s="32"/>
      <c r="C26" s="33" t="s">
        <v>24</v>
      </c>
      <c r="D26" s="34">
        <v>2709</v>
      </c>
      <c r="E26" s="35">
        <v>2842</v>
      </c>
      <c r="F26" s="35">
        <v>2863</v>
      </c>
      <c r="G26" s="35">
        <v>2329</v>
      </c>
      <c r="H26" s="35">
        <v>3036</v>
      </c>
      <c r="I26" s="35">
        <v>3395</v>
      </c>
      <c r="J26" s="36">
        <v>3882.4</v>
      </c>
      <c r="K26" s="35">
        <v>3728.5</v>
      </c>
      <c r="L26" s="35">
        <v>3784</v>
      </c>
      <c r="M26" s="35">
        <v>4180.0160000000005</v>
      </c>
      <c r="N26" s="35">
        <v>4485.308</v>
      </c>
      <c r="O26" s="35">
        <v>4818.78</v>
      </c>
    </row>
    <row r="27" spans="1:175" s="31" customFormat="1" ht="14.25" customHeight="1">
      <c r="A27" s="47"/>
      <c r="B27" s="48" t="s">
        <v>25</v>
      </c>
      <c r="C27" s="49"/>
      <c r="D27" s="41">
        <v>16350</v>
      </c>
      <c r="E27" s="42">
        <v>31450</v>
      </c>
      <c r="F27" s="42">
        <v>13276</v>
      </c>
      <c r="G27" s="42">
        <v>27195</v>
      </c>
      <c r="H27" s="42">
        <v>48830</v>
      </c>
      <c r="I27" s="42">
        <v>54870</v>
      </c>
      <c r="J27" s="43">
        <v>41600</v>
      </c>
      <c r="K27" s="42">
        <v>32648</v>
      </c>
      <c r="L27" s="42">
        <v>22900</v>
      </c>
      <c r="M27" s="42">
        <v>19300</v>
      </c>
      <c r="N27" s="42">
        <v>18500</v>
      </c>
      <c r="O27" s="42">
        <v>18500</v>
      </c>
    </row>
    <row r="28" spans="1:175" s="55" customFormat="1" ht="14.25" customHeight="1">
      <c r="A28" s="50" t="s">
        <v>26</v>
      </c>
      <c r="B28" s="50"/>
      <c r="C28" s="51"/>
      <c r="D28" s="52">
        <f t="shared" ref="D28:M28" si="13">D5-D20</f>
        <v>21798.122000000003</v>
      </c>
      <c r="E28" s="53">
        <f t="shared" si="13"/>
        <v>29264.499000000011</v>
      </c>
      <c r="F28" s="53">
        <f t="shared" si="13"/>
        <v>19862.717000000004</v>
      </c>
      <c r="G28" s="53">
        <f t="shared" si="13"/>
        <v>12125.010000000009</v>
      </c>
      <c r="H28" s="53">
        <f>H5-H20</f>
        <v>-1915.9719999999797</v>
      </c>
      <c r="I28" s="53">
        <f t="shared" si="13"/>
        <v>-13995.339999999997</v>
      </c>
      <c r="J28" s="54">
        <f t="shared" si="13"/>
        <v>-2637.0710749999853</v>
      </c>
      <c r="K28" s="53">
        <f t="shared" si="13"/>
        <v>5187.8640000000014</v>
      </c>
      <c r="L28" s="53">
        <f t="shared" si="13"/>
        <v>2278.7100000000501</v>
      </c>
      <c r="M28" s="53">
        <f t="shared" si="13"/>
        <v>4985.2326679567923</v>
      </c>
      <c r="N28" s="53">
        <f>N5-N20</f>
        <v>13167.523439327371</v>
      </c>
      <c r="O28" s="53">
        <f>O5-O20</f>
        <v>15700.094862768077</v>
      </c>
    </row>
    <row r="29" spans="1:175" s="23" customFormat="1" ht="14.25" customHeight="1">
      <c r="A29" s="56" t="s">
        <v>27</v>
      </c>
      <c r="B29" s="56"/>
      <c r="C29" s="57"/>
      <c r="D29" s="58">
        <v>28212</v>
      </c>
      <c r="E29" s="59">
        <v>37740</v>
      </c>
      <c r="F29" s="59">
        <v>46219</v>
      </c>
      <c r="G29" s="59">
        <v>47031</v>
      </c>
      <c r="H29" s="59">
        <v>50023</v>
      </c>
      <c r="I29" s="59">
        <v>51458</v>
      </c>
      <c r="J29" s="60">
        <v>48184.6</v>
      </c>
      <c r="K29" s="59">
        <v>52508.5</v>
      </c>
      <c r="L29" s="59">
        <v>49235.306710000004</v>
      </c>
      <c r="M29" s="59">
        <v>46650.387800000004</v>
      </c>
      <c r="N29" s="59">
        <v>49279.715150000004</v>
      </c>
      <c r="O29" s="59">
        <v>52151.742749999998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22"/>
      <c r="AH29" s="22"/>
      <c r="AI29" s="22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15"/>
      <c r="BI29" s="22"/>
      <c r="BJ29" s="22"/>
      <c r="BK29" s="22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15"/>
      <c r="CK29" s="22"/>
      <c r="CL29" s="22"/>
      <c r="CM29" s="22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15"/>
      <c r="DM29" s="22"/>
      <c r="DN29" s="22"/>
      <c r="DO29" s="22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15"/>
      <c r="EO29" s="22"/>
      <c r="EP29" s="22"/>
      <c r="EQ29" s="22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15"/>
      <c r="FQ29" s="22"/>
      <c r="FR29" s="22"/>
      <c r="FS29" s="22"/>
    </row>
    <row r="30" spans="1:175" s="23" customFormat="1" ht="14.25" customHeight="1">
      <c r="A30" s="56" t="s">
        <v>28</v>
      </c>
      <c r="B30" s="56"/>
      <c r="C30" s="57"/>
      <c r="D30" s="58">
        <v>9338</v>
      </c>
      <c r="E30" s="59">
        <v>11546</v>
      </c>
      <c r="F30" s="59">
        <v>10456</v>
      </c>
      <c r="G30" s="59">
        <v>-858</v>
      </c>
      <c r="H30" s="59">
        <v>3668</v>
      </c>
      <c r="I30" s="59">
        <v>7893</v>
      </c>
      <c r="J30" s="60">
        <v>5679</v>
      </c>
      <c r="K30" s="59">
        <v>4500</v>
      </c>
      <c r="L30" s="59">
        <v>5000</v>
      </c>
      <c r="M30" s="59">
        <v>5000</v>
      </c>
      <c r="N30" s="59">
        <v>3000</v>
      </c>
      <c r="O30" s="59">
        <v>3000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22"/>
      <c r="AH30" s="22"/>
      <c r="AI30" s="22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15"/>
      <c r="BI30" s="22"/>
      <c r="BJ30" s="22"/>
      <c r="BK30" s="22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15"/>
      <c r="CK30" s="22"/>
      <c r="CL30" s="22"/>
      <c r="CM30" s="22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15"/>
      <c r="DM30" s="22"/>
      <c r="DN30" s="22"/>
      <c r="DO30" s="22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15"/>
      <c r="EO30" s="22"/>
      <c r="EP30" s="22"/>
      <c r="EQ30" s="22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15"/>
      <c r="FQ30" s="22"/>
      <c r="FR30" s="22"/>
      <c r="FS30" s="22"/>
    </row>
    <row r="31" spans="1:175" s="66" customFormat="1" ht="14.25" customHeight="1">
      <c r="A31" s="61" t="s">
        <v>29</v>
      </c>
      <c r="B31" s="61"/>
      <c r="C31" s="62"/>
      <c r="D31" s="63">
        <f t="shared" ref="D31:O31" si="14">D5-D19</f>
        <v>2924.122000000003</v>
      </c>
      <c r="E31" s="64">
        <f t="shared" si="14"/>
        <v>3070.4990000000107</v>
      </c>
      <c r="F31" s="64">
        <f t="shared" si="14"/>
        <v>-15900.282999999996</v>
      </c>
      <c r="G31" s="64">
        <f t="shared" si="14"/>
        <v>-35763.989999999991</v>
      </c>
      <c r="H31" s="64">
        <f t="shared" si="14"/>
        <v>-48270.97199999998</v>
      </c>
      <c r="I31" s="64">
        <f t="shared" si="14"/>
        <v>-57560.34</v>
      </c>
      <c r="J31" s="65">
        <f t="shared" si="14"/>
        <v>-45142.671074999991</v>
      </c>
      <c r="K31" s="64">
        <f t="shared" si="14"/>
        <v>-42820.635999999999</v>
      </c>
      <c r="L31" s="64">
        <f t="shared" si="14"/>
        <v>-41956.596709999925</v>
      </c>
      <c r="M31" s="64">
        <f t="shared" si="14"/>
        <v>-36665.155132043205</v>
      </c>
      <c r="N31" s="64">
        <f t="shared" si="14"/>
        <v>-33112.191710672632</v>
      </c>
      <c r="O31" s="64">
        <f t="shared" si="14"/>
        <v>-33451.647887231898</v>
      </c>
    </row>
    <row r="32" spans="1:175" s="23" customFormat="1" ht="14.25" customHeight="1">
      <c r="A32" s="56" t="s">
        <v>30</v>
      </c>
      <c r="B32" s="56"/>
      <c r="C32" s="57"/>
      <c r="D32" s="58">
        <v>2052.92</v>
      </c>
      <c r="E32" s="59">
        <v>-1992.08</v>
      </c>
      <c r="F32" s="59">
        <v>-2074.6</v>
      </c>
      <c r="G32" s="59">
        <v>6886</v>
      </c>
      <c r="H32" s="59">
        <v>9851</v>
      </c>
      <c r="I32" s="59">
        <v>-4786.3000000000029</v>
      </c>
      <c r="J32" s="60">
        <v>-6350</v>
      </c>
      <c r="K32" s="59">
        <v>-3890.8479999999981</v>
      </c>
      <c r="L32" s="59">
        <v>0</v>
      </c>
      <c r="M32" s="59">
        <v>0</v>
      </c>
      <c r="N32" s="59">
        <v>0</v>
      </c>
      <c r="O32" s="59"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15"/>
      <c r="AF32" s="22"/>
      <c r="AG32" s="22"/>
      <c r="AH32" s="22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15"/>
      <c r="BH32" s="22"/>
      <c r="BI32" s="22"/>
      <c r="BJ32" s="22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15"/>
      <c r="CJ32" s="22"/>
      <c r="CK32" s="22"/>
      <c r="CL32" s="22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15"/>
      <c r="DL32" s="22"/>
      <c r="DM32" s="22"/>
      <c r="DN32" s="22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15"/>
      <c r="EN32" s="22"/>
      <c r="EO32" s="22"/>
      <c r="EP32" s="22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15"/>
      <c r="FP32" s="22"/>
      <c r="FQ32" s="22"/>
      <c r="FR32" s="22"/>
    </row>
    <row r="33" spans="1:175" s="23" customFormat="1" ht="14.25" customHeight="1">
      <c r="A33" s="44" t="s">
        <v>31</v>
      </c>
      <c r="B33" s="44"/>
      <c r="C33" s="45"/>
      <c r="D33" s="46">
        <f t="shared" ref="D33:I33" si="15">D31+D32</f>
        <v>4977.0420000000031</v>
      </c>
      <c r="E33" s="19">
        <f t="shared" si="15"/>
        <v>1078.4190000000108</v>
      </c>
      <c r="F33" s="19">
        <f>F31+F32</f>
        <v>-17974.882999999994</v>
      </c>
      <c r="G33" s="19">
        <f t="shared" si="15"/>
        <v>-28877.989999999991</v>
      </c>
      <c r="H33" s="19">
        <f t="shared" si="15"/>
        <v>-38419.97199999998</v>
      </c>
      <c r="I33" s="19">
        <f t="shared" si="15"/>
        <v>-62346.64</v>
      </c>
      <c r="J33" s="20">
        <f>+J31+J32</f>
        <v>-51492.671074999991</v>
      </c>
      <c r="K33" s="19">
        <f t="shared" ref="K33:O33" si="16">+K31+K32</f>
        <v>-46711.483999999997</v>
      </c>
      <c r="L33" s="19">
        <f t="shared" si="16"/>
        <v>-41956.596709999925</v>
      </c>
      <c r="M33" s="19">
        <f t="shared" si="16"/>
        <v>-36665.155132043205</v>
      </c>
      <c r="N33" s="19">
        <f t="shared" si="16"/>
        <v>-33112.191710672632</v>
      </c>
      <c r="O33" s="19">
        <f t="shared" si="16"/>
        <v>-33451.647887231898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15"/>
      <c r="AF33" s="22"/>
      <c r="AG33" s="22"/>
      <c r="AH33" s="22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15"/>
      <c r="BH33" s="22"/>
      <c r="BI33" s="22"/>
      <c r="BJ33" s="22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15"/>
      <c r="CJ33" s="22"/>
      <c r="CK33" s="22"/>
      <c r="CL33" s="22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15"/>
      <c r="DL33" s="22"/>
      <c r="DM33" s="22"/>
      <c r="DN33" s="22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15"/>
      <c r="EN33" s="22"/>
      <c r="EO33" s="22"/>
      <c r="EP33" s="22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15"/>
      <c r="FP33" s="22"/>
      <c r="FQ33" s="22"/>
      <c r="FR33" s="22"/>
    </row>
    <row r="34" spans="1:175" s="37" customFormat="1" ht="14.25" customHeight="1">
      <c r="A34" s="32"/>
      <c r="B34" s="67" t="s">
        <v>32</v>
      </c>
      <c r="C34" s="68"/>
      <c r="D34" s="69">
        <v>-8574.1220000000194</v>
      </c>
      <c r="E34" s="70">
        <v>-12160.419000000011</v>
      </c>
      <c r="F34" s="70">
        <v>5153.2829999999958</v>
      </c>
      <c r="G34" s="70">
        <v>13041.399999999994</v>
      </c>
      <c r="H34" s="70">
        <v>31141</v>
      </c>
      <c r="I34" s="70">
        <v>47096.756000000001</v>
      </c>
      <c r="J34" s="71">
        <v>36393.871074999981</v>
      </c>
      <c r="K34" s="70">
        <v>37647.083999999995</v>
      </c>
      <c r="L34" s="70">
        <v>20367.596709999954</v>
      </c>
      <c r="M34" s="70">
        <v>32495.75513204321</v>
      </c>
      <c r="N34" s="70">
        <v>36299.391710672629</v>
      </c>
      <c r="O34" s="70">
        <v>21061.247887231919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67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67"/>
      <c r="BI34" s="73"/>
      <c r="BJ34" s="73"/>
      <c r="BK34" s="73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67"/>
      <c r="CK34" s="73"/>
      <c r="CL34" s="73"/>
      <c r="CM34" s="73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67"/>
      <c r="DM34" s="73"/>
      <c r="DN34" s="73"/>
      <c r="DO34" s="73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67"/>
      <c r="EO34" s="73"/>
      <c r="EP34" s="73"/>
      <c r="EQ34" s="73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67"/>
      <c r="FQ34" s="73"/>
      <c r="FR34" s="73"/>
      <c r="FS34" s="73"/>
    </row>
    <row r="35" spans="1:175" s="37" customFormat="1" ht="14.25" customHeight="1">
      <c r="A35" s="32"/>
      <c r="B35" s="67" t="s">
        <v>33</v>
      </c>
      <c r="C35" s="68"/>
      <c r="D35" s="69">
        <f>+D36+D37</f>
        <v>3597</v>
      </c>
      <c r="E35" s="70">
        <f>+E36+E37</f>
        <v>11082</v>
      </c>
      <c r="F35" s="70">
        <f>+F36+F37</f>
        <v>12822</v>
      </c>
      <c r="G35" s="70">
        <f>+G36+G37</f>
        <v>15837</v>
      </c>
      <c r="H35" s="70">
        <f t="shared" ref="H35:N35" si="17">+H36+H37</f>
        <v>7279</v>
      </c>
      <c r="I35" s="70">
        <f t="shared" si="17"/>
        <v>15249.4</v>
      </c>
      <c r="J35" s="71">
        <f t="shared" si="17"/>
        <v>15098.800000000001</v>
      </c>
      <c r="K35" s="70">
        <f t="shared" si="17"/>
        <v>9064.4</v>
      </c>
      <c r="L35" s="70">
        <f t="shared" si="17"/>
        <v>21589</v>
      </c>
      <c r="M35" s="70">
        <f t="shared" si="17"/>
        <v>4169.3999999999996</v>
      </c>
      <c r="N35" s="70">
        <f t="shared" si="17"/>
        <v>-3187.1999999999971</v>
      </c>
      <c r="O35" s="70">
        <f>+O36+O37</f>
        <v>12390.4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67"/>
      <c r="AG35" s="73"/>
      <c r="AH35" s="73"/>
      <c r="AI35" s="73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67"/>
      <c r="BI35" s="73"/>
      <c r="BJ35" s="73"/>
      <c r="BK35" s="73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67"/>
      <c r="CK35" s="73"/>
      <c r="CL35" s="73"/>
      <c r="CM35" s="73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67"/>
      <c r="DM35" s="73"/>
      <c r="DN35" s="73"/>
      <c r="DO35" s="73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67"/>
      <c r="EO35" s="73"/>
      <c r="EP35" s="73"/>
      <c r="EQ35" s="73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67"/>
      <c r="FQ35" s="73"/>
      <c r="FR35" s="73"/>
      <c r="FS35" s="73"/>
    </row>
    <row r="36" spans="1:175" s="37" customFormat="1">
      <c r="A36" s="32"/>
      <c r="B36" s="32"/>
      <c r="C36" s="33" t="s">
        <v>34</v>
      </c>
      <c r="D36" s="34">
        <v>14947</v>
      </c>
      <c r="E36" s="35">
        <v>20551</v>
      </c>
      <c r="F36" s="35">
        <v>17776</v>
      </c>
      <c r="G36" s="35">
        <v>21533</v>
      </c>
      <c r="H36" s="35">
        <v>13954</v>
      </c>
      <c r="I36" s="35">
        <v>23146</v>
      </c>
      <c r="J36" s="36">
        <v>23104.9</v>
      </c>
      <c r="K36" s="35">
        <v>17457</v>
      </c>
      <c r="L36" s="35">
        <v>25989</v>
      </c>
      <c r="M36" s="35">
        <v>17830</v>
      </c>
      <c r="N36" s="35">
        <v>17830</v>
      </c>
      <c r="O36" s="35">
        <v>17830</v>
      </c>
    </row>
    <row r="37" spans="1:175" s="37" customFormat="1">
      <c r="A37" s="32"/>
      <c r="B37" s="32"/>
      <c r="C37" s="33" t="s">
        <v>35</v>
      </c>
      <c r="D37" s="34">
        <v>-11350</v>
      </c>
      <c r="E37" s="35">
        <v>-9469</v>
      </c>
      <c r="F37" s="35">
        <v>-4954</v>
      </c>
      <c r="G37" s="35">
        <v>-5696</v>
      </c>
      <c r="H37" s="35">
        <v>-6675</v>
      </c>
      <c r="I37" s="35">
        <v>-7896.6</v>
      </c>
      <c r="J37" s="36">
        <v>-8006.1</v>
      </c>
      <c r="K37" s="35">
        <v>-8392.6</v>
      </c>
      <c r="L37" s="35">
        <v>-4400</v>
      </c>
      <c r="M37" s="35">
        <v>-13660.6</v>
      </c>
      <c r="N37" s="35">
        <v>-21017.199999999997</v>
      </c>
      <c r="O37" s="35">
        <v>-5439.6</v>
      </c>
    </row>
    <row r="38" spans="1:175" s="79" customFormat="1" ht="17.25" customHeight="1">
      <c r="A38" s="74" t="s">
        <v>36</v>
      </c>
      <c r="B38" s="74"/>
      <c r="C38" s="75"/>
      <c r="D38" s="76">
        <f t="shared" ref="D38:O38" si="18">D31/D82</f>
        <v>4.7449947586547152E-3</v>
      </c>
      <c r="E38" s="77">
        <f t="shared" si="18"/>
        <v>4.4574728929524009E-3</v>
      </c>
      <c r="F38" s="77">
        <f t="shared" si="18"/>
        <v>-2.1708382426626285E-2</v>
      </c>
      <c r="G38" s="77">
        <f t="shared" si="18"/>
        <v>-4.6809667159666495E-2</v>
      </c>
      <c r="H38" s="77">
        <f t="shared" si="18"/>
        <v>-6.0142724895247586E-2</v>
      </c>
      <c r="I38" s="77">
        <f t="shared" si="18"/>
        <v>-6.9559575442569577E-2</v>
      </c>
      <c r="J38" s="78">
        <f t="shared" si="18"/>
        <v>-5.1722200475256955E-2</v>
      </c>
      <c r="K38" s="77">
        <f t="shared" si="18"/>
        <v>-4.6677859508144834E-2</v>
      </c>
      <c r="L38" s="77">
        <f t="shared" si="18"/>
        <v>-4.2936185788770731E-2</v>
      </c>
      <c r="M38" s="77">
        <f t="shared" si="18"/>
        <v>-3.5086138552621049E-2</v>
      </c>
      <c r="N38" s="77">
        <f t="shared" si="18"/>
        <v>-2.9529469736011556E-2</v>
      </c>
      <c r="O38" s="77">
        <f t="shared" si="18"/>
        <v>-2.7767731987957033E-2</v>
      </c>
    </row>
    <row r="39" spans="1:175">
      <c r="A39" s="80" t="s">
        <v>37</v>
      </c>
      <c r="B39" s="80"/>
      <c r="C39" s="81"/>
      <c r="D39" s="82">
        <f t="shared" ref="D39:O39" si="19">(D31-D17)/D82</f>
        <v>-2.0913129975626442E-4</v>
      </c>
      <c r="E39" s="83">
        <f t="shared" si="19"/>
        <v>4.4545694737407665E-3</v>
      </c>
      <c r="F39" s="83">
        <f t="shared" si="19"/>
        <v>-2.1708382426626285E-2</v>
      </c>
      <c r="G39" s="83">
        <f t="shared" si="19"/>
        <v>-4.6855476879180125E-2</v>
      </c>
      <c r="H39" s="83">
        <f t="shared" si="19"/>
        <v>-6.676987865792347E-2</v>
      </c>
      <c r="I39" s="83">
        <f t="shared" si="19"/>
        <v>-7.3537837599411238E-2</v>
      </c>
      <c r="J39" s="84">
        <f t="shared" si="19"/>
        <v>-5.1722200475256955E-2</v>
      </c>
      <c r="K39" s="83">
        <f t="shared" si="19"/>
        <v>-4.8908160350796127E-2</v>
      </c>
      <c r="L39" s="83">
        <f t="shared" si="19"/>
        <v>-4.2936185788770731E-2</v>
      </c>
      <c r="M39" s="83">
        <f t="shared" si="19"/>
        <v>-3.5086138552621049E-2</v>
      </c>
      <c r="N39" s="83">
        <f t="shared" si="19"/>
        <v>-2.9529469736011556E-2</v>
      </c>
      <c r="O39" s="83">
        <f t="shared" si="19"/>
        <v>-2.7767731987957033E-2</v>
      </c>
    </row>
    <row r="40" spans="1:175">
      <c r="A40" s="86"/>
      <c r="B40" s="87"/>
      <c r="C40" s="8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75" s="1" customFormat="1" ht="24" customHeight="1">
      <c r="A41" s="152" t="s">
        <v>38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</row>
    <row r="42" spans="1:175" s="1" customFormat="1" ht="6" customHeight="1">
      <c r="A42" s="2"/>
      <c r="B42" s="3"/>
      <c r="C42" s="3"/>
      <c r="D42" s="4"/>
      <c r="E42" s="4"/>
      <c r="F42" s="4"/>
      <c r="G42" s="5"/>
      <c r="H42" s="5"/>
      <c r="I42" s="4"/>
      <c r="J42" s="4"/>
      <c r="K42" s="4"/>
      <c r="L42" s="6"/>
      <c r="M42" s="4"/>
    </row>
    <row r="43" spans="1:175" ht="15.75" customHeight="1">
      <c r="A43" s="7"/>
      <c r="B43" s="3"/>
      <c r="C43" s="3"/>
      <c r="D43" s="4"/>
      <c r="E43" s="4"/>
      <c r="F43" s="4"/>
      <c r="G43" s="5"/>
      <c r="H43" s="5"/>
      <c r="I43" s="1"/>
      <c r="L43" s="153" t="s">
        <v>2</v>
      </c>
      <c r="M43" s="153"/>
      <c r="N43" s="153"/>
      <c r="O43" s="153"/>
    </row>
    <row r="44" spans="1:175" ht="18" customHeight="1">
      <c r="A44" s="8"/>
      <c r="B44" s="8"/>
      <c r="C44" s="91"/>
      <c r="D44" s="92">
        <v>2007</v>
      </c>
      <c r="E44" s="12">
        <v>2008</v>
      </c>
      <c r="F44" s="12">
        <v>2009</v>
      </c>
      <c r="G44" s="12">
        <v>2010</v>
      </c>
      <c r="H44" s="12">
        <v>2011</v>
      </c>
      <c r="I44" s="10">
        <v>2012</v>
      </c>
      <c r="J44" s="93">
        <v>2013</v>
      </c>
      <c r="K44" s="10">
        <v>2014</v>
      </c>
      <c r="L44" s="10">
        <v>2015</v>
      </c>
      <c r="M44" s="10">
        <v>2016</v>
      </c>
      <c r="N44" s="10">
        <v>2017</v>
      </c>
      <c r="O44" s="10">
        <v>2018</v>
      </c>
    </row>
    <row r="45" spans="1:175" s="100" customFormat="1" ht="18" customHeight="1">
      <c r="A45" s="94"/>
      <c r="B45" s="95"/>
      <c r="C45" s="96"/>
      <c r="D45" s="98"/>
      <c r="E45" s="97"/>
      <c r="F45" s="97"/>
      <c r="G45" s="97"/>
      <c r="H45" s="97"/>
      <c r="I45" s="97"/>
      <c r="J45" s="99"/>
      <c r="K45" s="97"/>
      <c r="L45" s="97"/>
      <c r="M45" s="97"/>
      <c r="N45" s="97"/>
      <c r="O45" s="97"/>
    </row>
    <row r="46" spans="1:175" s="100" customFormat="1" ht="18" customHeight="1">
      <c r="A46" s="94" t="s">
        <v>39</v>
      </c>
      <c r="B46" s="95"/>
      <c r="C46" s="96"/>
      <c r="D46" s="98"/>
      <c r="E46" s="97"/>
      <c r="F46" s="97"/>
      <c r="G46" s="97"/>
      <c r="H46" s="97"/>
      <c r="I46" s="97"/>
      <c r="J46" s="99"/>
      <c r="K46" s="97"/>
      <c r="L46" s="97"/>
      <c r="M46" s="97"/>
      <c r="N46" s="97"/>
      <c r="O46" s="97"/>
    </row>
    <row r="47" spans="1:175" ht="13.5" customHeight="1">
      <c r="A47" s="26" t="s">
        <v>40</v>
      </c>
      <c r="B47" s="88"/>
      <c r="C47" s="101"/>
      <c r="D47" s="102">
        <f t="shared" ref="D47:O47" si="20">D48+D56+D65+D66</f>
        <v>135204.31200000001</v>
      </c>
      <c r="E47" s="29">
        <f t="shared" si="20"/>
        <v>167275.99799999999</v>
      </c>
      <c r="F47" s="29">
        <f t="shared" si="20"/>
        <v>150852.867</v>
      </c>
      <c r="G47" s="29">
        <f t="shared" si="20"/>
        <v>154004.58000000002</v>
      </c>
      <c r="H47" s="29">
        <f t="shared" si="20"/>
        <v>163586</v>
      </c>
      <c r="I47" s="29">
        <f t="shared" si="20"/>
        <v>176067.66</v>
      </c>
      <c r="J47" s="103">
        <f t="shared" si="20"/>
        <v>174900.842</v>
      </c>
      <c r="K47" s="29">
        <f t="shared" si="20"/>
        <v>177449.54499999998</v>
      </c>
      <c r="L47" s="29">
        <f t="shared" si="20"/>
        <v>184734.86000000004</v>
      </c>
      <c r="M47" s="29">
        <f t="shared" si="20"/>
        <v>194131.82940795677</v>
      </c>
      <c r="N47" s="29">
        <f t="shared" si="20"/>
        <v>207257.67603152737</v>
      </c>
      <c r="O47" s="29">
        <f t="shared" si="20"/>
        <v>221328.70432273409</v>
      </c>
    </row>
    <row r="48" spans="1:175" s="110" customFormat="1" ht="13.5" customHeight="1">
      <c r="A48" s="104"/>
      <c r="B48" s="105" t="s">
        <v>41</v>
      </c>
      <c r="C48" s="106"/>
      <c r="D48" s="107">
        <f t="shared" ref="D48:N48" si="21">SUM(D49:D55)</f>
        <v>60308</v>
      </c>
      <c r="E48" s="108">
        <f t="shared" si="21"/>
        <v>81827</v>
      </c>
      <c r="F48" s="108">
        <f t="shared" si="21"/>
        <v>71734</v>
      </c>
      <c r="G48" s="108">
        <f t="shared" si="21"/>
        <v>65004</v>
      </c>
      <c r="H48" s="108">
        <f t="shared" si="21"/>
        <v>70850</v>
      </c>
      <c r="I48" s="108">
        <f t="shared" si="21"/>
        <v>78911</v>
      </c>
      <c r="J48" s="109">
        <f t="shared" si="21"/>
        <v>78116</v>
      </c>
      <c r="K48" s="108">
        <f t="shared" si="21"/>
        <v>77600</v>
      </c>
      <c r="L48" s="108">
        <f t="shared" si="21"/>
        <v>81750.160000000018</v>
      </c>
      <c r="M48" s="108">
        <f t="shared" si="21"/>
        <v>85663.81101623876</v>
      </c>
      <c r="N48" s="108">
        <f t="shared" si="21"/>
        <v>91333.715803771367</v>
      </c>
      <c r="O48" s="108">
        <f>SUM(O49:O55)</f>
        <v>97619.533004822108</v>
      </c>
    </row>
    <row r="49" spans="1:15" ht="12.75" customHeight="1">
      <c r="A49" s="32"/>
      <c r="B49" s="32"/>
      <c r="C49" s="111" t="s">
        <v>42</v>
      </c>
      <c r="D49" s="112">
        <v>278</v>
      </c>
      <c r="E49" s="35">
        <v>213</v>
      </c>
      <c r="F49" s="35">
        <v>180</v>
      </c>
      <c r="G49" s="35">
        <v>205</v>
      </c>
      <c r="H49" s="35">
        <v>209</v>
      </c>
      <c r="I49" s="35">
        <v>213</v>
      </c>
      <c r="J49" s="113">
        <v>292</v>
      </c>
      <c r="K49" s="35">
        <v>240</v>
      </c>
      <c r="L49" s="35">
        <v>307.98</v>
      </c>
      <c r="M49" s="35">
        <v>329.52851228616674</v>
      </c>
      <c r="N49" s="35">
        <v>353.51647821013239</v>
      </c>
      <c r="O49" s="35">
        <v>379.65623823872636</v>
      </c>
    </row>
    <row r="50" spans="1:15" ht="12.75" customHeight="1">
      <c r="A50" s="32"/>
      <c r="B50" s="32"/>
      <c r="C50" s="111" t="s">
        <v>43</v>
      </c>
      <c r="D50" s="112">
        <v>30013</v>
      </c>
      <c r="E50" s="35">
        <v>46290</v>
      </c>
      <c r="F50" s="35">
        <v>42395</v>
      </c>
      <c r="G50" s="35">
        <v>35114</v>
      </c>
      <c r="H50" s="35">
        <v>39370</v>
      </c>
      <c r="I50" s="35">
        <v>43187</v>
      </c>
      <c r="J50" s="113">
        <v>40417</v>
      </c>
      <c r="K50" s="35">
        <v>41260</v>
      </c>
      <c r="L50" s="35">
        <v>42780</v>
      </c>
      <c r="M50" s="35">
        <v>44402.560599202479</v>
      </c>
      <c r="N50" s="35">
        <v>47484.205586873504</v>
      </c>
      <c r="O50" s="35">
        <v>50952.266018227776</v>
      </c>
    </row>
    <row r="51" spans="1:15" ht="12.75" customHeight="1">
      <c r="A51" s="32"/>
      <c r="B51" s="32"/>
      <c r="C51" s="111" t="s">
        <v>44</v>
      </c>
      <c r="D51" s="112">
        <v>28009</v>
      </c>
      <c r="E51" s="35">
        <v>33312</v>
      </c>
      <c r="F51" s="35">
        <v>26728</v>
      </c>
      <c r="G51" s="35">
        <v>26928</v>
      </c>
      <c r="H51" s="35">
        <v>29121</v>
      </c>
      <c r="I51" s="35">
        <v>33418</v>
      </c>
      <c r="J51" s="113">
        <v>34088</v>
      </c>
      <c r="K51" s="35">
        <v>34325</v>
      </c>
      <c r="L51" s="35">
        <v>36540</v>
      </c>
      <c r="M51" s="35">
        <v>38661.398842830495</v>
      </c>
      <c r="N51" s="35">
        <v>41060.402937512728</v>
      </c>
      <c r="O51" s="35">
        <v>43671.927184905675</v>
      </c>
    </row>
    <row r="52" spans="1:15" ht="12.75" customHeight="1">
      <c r="A52" s="32"/>
      <c r="B52" s="32"/>
      <c r="C52" s="111" t="s">
        <v>45</v>
      </c>
      <c r="D52" s="112"/>
      <c r="E52" s="35"/>
      <c r="F52" s="35"/>
      <c r="G52" s="35"/>
      <c r="H52" s="35"/>
      <c r="I52" s="35"/>
      <c r="J52" s="113">
        <v>453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</row>
    <row r="53" spans="1:15" ht="12.75" customHeight="1">
      <c r="A53" s="32"/>
      <c r="B53" s="32"/>
      <c r="C53" s="111" t="s">
        <v>46</v>
      </c>
      <c r="D53" s="112">
        <v>71</v>
      </c>
      <c r="E53" s="35">
        <v>31</v>
      </c>
      <c r="F53" s="35">
        <v>29</v>
      </c>
      <c r="G53" s="35">
        <v>30</v>
      </c>
      <c r="H53" s="35">
        <v>27</v>
      </c>
      <c r="I53" s="35">
        <v>36</v>
      </c>
      <c r="J53" s="113">
        <v>109</v>
      </c>
      <c r="K53" s="35">
        <v>23</v>
      </c>
      <c r="L53" s="35">
        <v>44.892000000000003</v>
      </c>
      <c r="M53" s="35">
        <v>48.145399522329562</v>
      </c>
      <c r="N53" s="35">
        <v>51.650134803428443</v>
      </c>
      <c r="O53" s="35">
        <v>55.469255586826911</v>
      </c>
    </row>
    <row r="54" spans="1:15" ht="12.75" customHeight="1">
      <c r="A54" s="32"/>
      <c r="B54" s="32"/>
      <c r="C54" s="111" t="s">
        <v>47</v>
      </c>
      <c r="D54" s="112">
        <v>1865</v>
      </c>
      <c r="E54" s="35">
        <v>1885</v>
      </c>
      <c r="F54" s="35">
        <v>2315</v>
      </c>
      <c r="G54" s="35">
        <v>2650</v>
      </c>
      <c r="H54" s="35">
        <v>2055</v>
      </c>
      <c r="I54" s="35">
        <v>1986</v>
      </c>
      <c r="J54" s="113">
        <v>2659</v>
      </c>
      <c r="K54" s="35">
        <v>1740</v>
      </c>
      <c r="L54" s="35">
        <v>2023</v>
      </c>
      <c r="M54" s="35">
        <v>2164.4031829705045</v>
      </c>
      <c r="N54" s="35">
        <v>2321.9605046074607</v>
      </c>
      <c r="O54" s="35">
        <v>2493.6512011589075</v>
      </c>
    </row>
    <row r="55" spans="1:15" ht="12.75" customHeight="1">
      <c r="A55" s="32"/>
      <c r="B55" s="32"/>
      <c r="C55" s="111" t="s">
        <v>48</v>
      </c>
      <c r="D55" s="112">
        <v>72</v>
      </c>
      <c r="E55" s="35">
        <v>96</v>
      </c>
      <c r="F55" s="35">
        <v>87</v>
      </c>
      <c r="G55" s="35">
        <v>77</v>
      </c>
      <c r="H55" s="35">
        <v>68</v>
      </c>
      <c r="I55" s="35">
        <v>71</v>
      </c>
      <c r="J55" s="113">
        <v>98</v>
      </c>
      <c r="K55" s="35">
        <v>12</v>
      </c>
      <c r="L55" s="35">
        <v>54.288000000000004</v>
      </c>
      <c r="M55" s="35">
        <v>57.774479426795473</v>
      </c>
      <c r="N55" s="35">
        <v>61.980161764114129</v>
      </c>
      <c r="O55" s="35">
        <v>66.563106704192293</v>
      </c>
    </row>
    <row r="56" spans="1:15" s="110" customFormat="1" ht="13.5" customHeight="1">
      <c r="A56" s="104"/>
      <c r="B56" s="105" t="s">
        <v>49</v>
      </c>
      <c r="C56" s="106"/>
      <c r="D56" s="107">
        <f t="shared" ref="D56:O56" si="22">D57+D61</f>
        <v>52150.631999999998</v>
      </c>
      <c r="E56" s="108">
        <f t="shared" si="22"/>
        <v>61567.997999999992</v>
      </c>
      <c r="F56" s="108">
        <f t="shared" si="22"/>
        <v>58184.987000000008</v>
      </c>
      <c r="G56" s="108">
        <f t="shared" si="22"/>
        <v>66766.58</v>
      </c>
      <c r="H56" s="108">
        <f t="shared" si="22"/>
        <v>71783</v>
      </c>
      <c r="I56" s="108">
        <f t="shared" si="22"/>
        <v>75093.84</v>
      </c>
      <c r="J56" s="109">
        <f t="shared" si="22"/>
        <v>75551.171999999991</v>
      </c>
      <c r="K56" s="108">
        <f t="shared" si="22"/>
        <v>76344.664999999994</v>
      </c>
      <c r="L56" s="108">
        <f t="shared" si="22"/>
        <v>80843</v>
      </c>
      <c r="M56" s="108">
        <f t="shared" si="22"/>
        <v>85400.486092172723</v>
      </c>
      <c r="N56" s="108">
        <f t="shared" si="22"/>
        <v>91210.606411825662</v>
      </c>
      <c r="O56" s="108">
        <f t="shared" si="22"/>
        <v>97242.302751075011</v>
      </c>
    </row>
    <row r="57" spans="1:15" s="110" customFormat="1" ht="12.75" customHeight="1">
      <c r="A57" s="104"/>
      <c r="B57" s="105"/>
      <c r="C57" s="106" t="s">
        <v>50</v>
      </c>
      <c r="D57" s="107">
        <v>34811.072</v>
      </c>
      <c r="E57" s="108">
        <f t="shared" ref="E57:J57" si="23">E58+E59</f>
        <v>42875.197999999997</v>
      </c>
      <c r="F57" s="108">
        <f t="shared" si="23"/>
        <v>38554.527000000002</v>
      </c>
      <c r="G57" s="108">
        <f t="shared" si="23"/>
        <v>45635</v>
      </c>
      <c r="H57" s="108">
        <f t="shared" si="23"/>
        <v>49923</v>
      </c>
      <c r="I57" s="108">
        <f t="shared" si="23"/>
        <v>52350</v>
      </c>
      <c r="J57" s="109">
        <f t="shared" si="23"/>
        <v>52686.851999999999</v>
      </c>
      <c r="K57" s="108">
        <f>K58+K59+K60</f>
        <v>52495.914999999994</v>
      </c>
      <c r="L57" s="108">
        <f>L58+L59+L60</f>
        <v>56197</v>
      </c>
      <c r="M57" s="108">
        <f>M58+M59+M60</f>
        <v>58230.382092172717</v>
      </c>
      <c r="N57" s="108">
        <f>N58+N59+N60</f>
        <v>62056.104411825669</v>
      </c>
      <c r="O57" s="108">
        <f>O58+O59+O60</f>
        <v>65920.232751075018</v>
      </c>
    </row>
    <row r="58" spans="1:15" s="117" customFormat="1" ht="12.75" customHeight="1">
      <c r="A58" s="114"/>
      <c r="B58" s="115"/>
      <c r="C58" s="116" t="s">
        <v>51</v>
      </c>
      <c r="D58" s="112">
        <v>14495</v>
      </c>
      <c r="E58" s="35">
        <v>18072</v>
      </c>
      <c r="F58" s="35">
        <v>15739</v>
      </c>
      <c r="G58" s="35">
        <v>18731</v>
      </c>
      <c r="H58" s="35">
        <v>19033</v>
      </c>
      <c r="I58" s="35">
        <v>19574</v>
      </c>
      <c r="J58" s="113">
        <v>20250</v>
      </c>
      <c r="K58" s="35">
        <v>19996</v>
      </c>
      <c r="L58" s="35">
        <v>21700</v>
      </c>
      <c r="M58" s="35">
        <v>22883.734214548091</v>
      </c>
      <c r="N58" s="35">
        <v>24304.733088452158</v>
      </c>
      <c r="O58" s="35">
        <v>25759.884575166907</v>
      </c>
    </row>
    <row r="59" spans="1:15" s="117" customFormat="1" ht="12.75" customHeight="1">
      <c r="A59" s="114"/>
      <c r="B59" s="115"/>
      <c r="C59" s="116" t="s">
        <v>52</v>
      </c>
      <c r="D59" s="112">
        <v>20316.071999999996</v>
      </c>
      <c r="E59" s="35">
        <v>24803.197999999997</v>
      </c>
      <c r="F59" s="35">
        <v>22815.526999999998</v>
      </c>
      <c r="G59" s="35">
        <v>26904</v>
      </c>
      <c r="H59" s="35">
        <v>30890</v>
      </c>
      <c r="I59" s="35">
        <v>32776</v>
      </c>
      <c r="J59" s="113">
        <v>32436.851999999999</v>
      </c>
      <c r="K59" s="35">
        <v>32499.914999999997</v>
      </c>
      <c r="L59" s="35">
        <v>34497</v>
      </c>
      <c r="M59" s="35">
        <v>35346.647877624622</v>
      </c>
      <c r="N59" s="35">
        <v>37751.371323373511</v>
      </c>
      <c r="O59" s="35">
        <v>40160.348175908111</v>
      </c>
    </row>
    <row r="60" spans="1:15" s="117" customFormat="1" ht="12.75" hidden="1" customHeight="1">
      <c r="A60" s="114"/>
      <c r="B60" s="115"/>
      <c r="C60" s="116" t="s">
        <v>53</v>
      </c>
      <c r="D60" s="112"/>
      <c r="E60" s="35"/>
      <c r="F60" s="35"/>
      <c r="G60" s="35"/>
      <c r="H60" s="35"/>
      <c r="I60" s="35"/>
      <c r="J60" s="113"/>
      <c r="K60" s="35"/>
      <c r="L60" s="35"/>
      <c r="M60" s="35"/>
      <c r="N60" s="35"/>
      <c r="O60" s="35"/>
    </row>
    <row r="61" spans="1:15" s="110" customFormat="1" ht="12.75" customHeight="1">
      <c r="A61" s="104"/>
      <c r="B61" s="105"/>
      <c r="C61" s="106" t="s">
        <v>54</v>
      </c>
      <c r="D61" s="107">
        <v>17339.559999999998</v>
      </c>
      <c r="E61" s="108">
        <f t="shared" ref="E61:O61" si="24">E62+E63+E64</f>
        <v>18692.8</v>
      </c>
      <c r="F61" s="108">
        <f t="shared" si="24"/>
        <v>19630.460000000003</v>
      </c>
      <c r="G61" s="108">
        <f t="shared" si="24"/>
        <v>21131.58</v>
      </c>
      <c r="H61" s="108">
        <f t="shared" si="24"/>
        <v>21860</v>
      </c>
      <c r="I61" s="108">
        <f t="shared" si="24"/>
        <v>22743.84</v>
      </c>
      <c r="J61" s="109">
        <f t="shared" si="24"/>
        <v>22864.32</v>
      </c>
      <c r="K61" s="108">
        <f t="shared" si="24"/>
        <v>23848.75</v>
      </c>
      <c r="L61" s="108">
        <f t="shared" si="24"/>
        <v>24646</v>
      </c>
      <c r="M61" s="108">
        <f t="shared" si="24"/>
        <v>27170.104000000003</v>
      </c>
      <c r="N61" s="108">
        <f t="shared" si="24"/>
        <v>29154.501999999997</v>
      </c>
      <c r="O61" s="108">
        <f t="shared" si="24"/>
        <v>31322.07</v>
      </c>
    </row>
    <row r="62" spans="1:15" ht="12.75" customHeight="1">
      <c r="A62" s="32"/>
      <c r="B62" s="118"/>
      <c r="C62" s="116" t="s">
        <v>55</v>
      </c>
      <c r="D62" s="112">
        <v>6132.87</v>
      </c>
      <c r="E62" s="35">
        <v>6982.85</v>
      </c>
      <c r="F62" s="35">
        <v>6864.99</v>
      </c>
      <c r="G62" s="35">
        <v>7501.58</v>
      </c>
      <c r="H62" s="35">
        <v>7494</v>
      </c>
      <c r="I62" s="35">
        <v>8152.96</v>
      </c>
      <c r="J62" s="113">
        <v>8007.32</v>
      </c>
      <c r="K62" s="35">
        <v>8477.69</v>
      </c>
      <c r="L62" s="35">
        <v>8676</v>
      </c>
      <c r="M62" s="35">
        <v>9405.0360000000019</v>
      </c>
      <c r="N62" s="35">
        <v>10091.943000000001</v>
      </c>
      <c r="O62" s="35">
        <v>10842.255000000001</v>
      </c>
    </row>
    <row r="63" spans="1:15" ht="12.75" customHeight="1">
      <c r="A63" s="32"/>
      <c r="B63" s="118"/>
      <c r="C63" s="116" t="s">
        <v>56</v>
      </c>
      <c r="D63" s="112">
        <v>10159.43</v>
      </c>
      <c r="E63" s="35">
        <v>10638.6</v>
      </c>
      <c r="F63" s="35">
        <v>11708.09</v>
      </c>
      <c r="G63" s="35">
        <v>12307</v>
      </c>
      <c r="H63" s="35">
        <v>12943</v>
      </c>
      <c r="I63" s="35">
        <v>13127.42</v>
      </c>
      <c r="J63" s="113">
        <v>13325</v>
      </c>
      <c r="K63" s="35">
        <v>13918.33</v>
      </c>
      <c r="L63" s="35">
        <v>14350</v>
      </c>
      <c r="M63" s="35">
        <v>15675.06</v>
      </c>
      <c r="N63" s="35">
        <v>16819.904999999999</v>
      </c>
      <c r="O63" s="35">
        <v>18070.424999999999</v>
      </c>
    </row>
    <row r="64" spans="1:15" ht="12.75" customHeight="1">
      <c r="A64" s="32"/>
      <c r="B64" s="118"/>
      <c r="C64" s="116" t="s">
        <v>57</v>
      </c>
      <c r="D64" s="112">
        <v>1047.26</v>
      </c>
      <c r="E64" s="35">
        <v>1071.3499999999999</v>
      </c>
      <c r="F64" s="35">
        <v>1057.3800000000001</v>
      </c>
      <c r="G64" s="35">
        <v>1323</v>
      </c>
      <c r="H64" s="35">
        <v>1423</v>
      </c>
      <c r="I64" s="35">
        <v>1463.46</v>
      </c>
      <c r="J64" s="113">
        <v>1532</v>
      </c>
      <c r="K64" s="35">
        <v>1452.73</v>
      </c>
      <c r="L64" s="35">
        <v>1620</v>
      </c>
      <c r="M64" s="35">
        <v>2090.0080000000003</v>
      </c>
      <c r="N64" s="35">
        <v>2242.654</v>
      </c>
      <c r="O64" s="35">
        <v>2409.39</v>
      </c>
    </row>
    <row r="65" spans="1:15" s="110" customFormat="1" ht="12.75" customHeight="1">
      <c r="A65" s="104"/>
      <c r="B65" s="105" t="s">
        <v>58</v>
      </c>
      <c r="C65" s="106"/>
      <c r="D65" s="107">
        <v>13414.68</v>
      </c>
      <c r="E65" s="108">
        <v>13706</v>
      </c>
      <c r="F65" s="108">
        <v>11829.88</v>
      </c>
      <c r="G65" s="108">
        <v>12242</v>
      </c>
      <c r="H65" s="108">
        <v>10286</v>
      </c>
      <c r="I65" s="108">
        <v>9002.82</v>
      </c>
      <c r="J65" s="109">
        <v>7676.67</v>
      </c>
      <c r="K65" s="108">
        <v>7737.88</v>
      </c>
      <c r="L65" s="108">
        <v>7271.7</v>
      </c>
      <c r="M65" s="108">
        <v>6698.2890435513173</v>
      </c>
      <c r="N65" s="108">
        <v>7152.514583303886</v>
      </c>
      <c r="O65" s="108">
        <v>7607.5435443382003</v>
      </c>
    </row>
    <row r="66" spans="1:15" s="110" customFormat="1" ht="12.75" customHeight="1">
      <c r="A66" s="119"/>
      <c r="B66" s="120" t="s">
        <v>59</v>
      </c>
      <c r="C66" s="121"/>
      <c r="D66" s="122">
        <v>9331</v>
      </c>
      <c r="E66" s="123">
        <v>10175</v>
      </c>
      <c r="F66" s="123">
        <v>9104</v>
      </c>
      <c r="G66" s="123">
        <v>9992</v>
      </c>
      <c r="H66" s="123">
        <v>10667</v>
      </c>
      <c r="I66" s="123">
        <v>13060</v>
      </c>
      <c r="J66" s="124">
        <v>13557</v>
      </c>
      <c r="K66" s="123">
        <v>15767</v>
      </c>
      <c r="L66" s="123">
        <v>14870</v>
      </c>
      <c r="M66" s="123">
        <v>16369.243255993961</v>
      </c>
      <c r="N66" s="123">
        <v>17560.839232626455</v>
      </c>
      <c r="O66" s="123">
        <v>18859.325022498801</v>
      </c>
    </row>
    <row r="67" spans="1:15" s="131" customFormat="1" ht="19.5" hidden="1" customHeight="1">
      <c r="A67" s="125"/>
      <c r="B67" s="126" t="str">
        <f>C13</f>
        <v>Impact mesures de recouvrement</v>
      </c>
      <c r="C67" s="127"/>
      <c r="D67" s="128"/>
      <c r="E67" s="129"/>
      <c r="F67" s="129"/>
      <c r="G67" s="129"/>
      <c r="H67" s="129"/>
      <c r="I67" s="129">
        <v>800</v>
      </c>
      <c r="J67" s="130">
        <v>0</v>
      </c>
      <c r="K67" s="129"/>
      <c r="L67" s="129"/>
      <c r="M67" s="129"/>
      <c r="N67" s="129"/>
      <c r="O67" s="129"/>
    </row>
    <row r="68" spans="1:15" ht="15" customHeight="1">
      <c r="A68" s="132" t="s">
        <v>60</v>
      </c>
      <c r="B68" s="132"/>
      <c r="C68" s="133"/>
      <c r="D68" s="134">
        <v>18399.810000000001</v>
      </c>
      <c r="E68" s="135">
        <v>16269.421</v>
      </c>
      <c r="F68" s="135">
        <v>18125.25</v>
      </c>
      <c r="G68" s="135">
        <f t="shared" ref="G68:O68" si="25">SUM(G69:G71)</f>
        <v>16250.01</v>
      </c>
      <c r="H68" s="135">
        <f t="shared" si="25"/>
        <v>25223</v>
      </c>
      <c r="I68" s="135">
        <f t="shared" si="25"/>
        <v>22266</v>
      </c>
      <c r="J68" s="136">
        <f t="shared" si="25"/>
        <v>28893.486924999997</v>
      </c>
      <c r="K68" s="135">
        <f t="shared" si="25"/>
        <v>35187.819000000003</v>
      </c>
      <c r="L68" s="135">
        <f t="shared" si="25"/>
        <v>28378.04</v>
      </c>
      <c r="M68" s="135">
        <f t="shared" si="25"/>
        <v>23364.591160000004</v>
      </c>
      <c r="N68" s="135">
        <f t="shared" si="25"/>
        <v>24340.365824799999</v>
      </c>
      <c r="O68" s="135">
        <f t="shared" si="25"/>
        <v>19792.977449544</v>
      </c>
    </row>
    <row r="69" spans="1:15" ht="13.5" customHeight="1">
      <c r="A69" s="32"/>
      <c r="B69" s="32"/>
      <c r="C69" s="137" t="s">
        <v>13</v>
      </c>
      <c r="D69" s="112">
        <v>7758</v>
      </c>
      <c r="E69" s="35">
        <v>7781.9310000000005</v>
      </c>
      <c r="F69" s="35">
        <v>10587.6</v>
      </c>
      <c r="G69" s="35">
        <v>8883.01</v>
      </c>
      <c r="H69" s="35">
        <v>10505</v>
      </c>
      <c r="I69" s="35">
        <v>11493</v>
      </c>
      <c r="J69" s="113">
        <v>13322.996924999999</v>
      </c>
      <c r="K69" s="35">
        <v>9766.4989999999998</v>
      </c>
      <c r="L69" s="35">
        <v>9516.7900000000009</v>
      </c>
      <c r="M69" s="35">
        <v>12540.048000000001</v>
      </c>
      <c r="N69" s="35">
        <v>13455.924000000001</v>
      </c>
      <c r="O69" s="35">
        <v>14456.34</v>
      </c>
    </row>
    <row r="70" spans="1:15" ht="13.5" customHeight="1">
      <c r="A70" s="32"/>
      <c r="B70" s="32"/>
      <c r="C70" s="137" t="s">
        <v>14</v>
      </c>
      <c r="D70" s="112">
        <v>7588.81</v>
      </c>
      <c r="E70" s="35">
        <v>8485.49</v>
      </c>
      <c r="F70" s="35">
        <v>7537.65</v>
      </c>
      <c r="G70" s="35">
        <v>7332</v>
      </c>
      <c r="H70" s="35">
        <v>9399</v>
      </c>
      <c r="I70" s="35">
        <v>7481</v>
      </c>
      <c r="J70" s="113">
        <v>15570.49</v>
      </c>
      <c r="K70" s="35">
        <v>23375.32</v>
      </c>
      <c r="L70" s="35">
        <v>18861.25</v>
      </c>
      <c r="M70" s="35">
        <v>10824.543160000001</v>
      </c>
      <c r="N70" s="35">
        <v>10884.4418248</v>
      </c>
      <c r="O70" s="35">
        <v>5336.6374495440004</v>
      </c>
    </row>
    <row r="71" spans="1:15" ht="13.5" customHeight="1">
      <c r="A71" s="32"/>
      <c r="B71" s="32"/>
      <c r="C71" s="137" t="s">
        <v>15</v>
      </c>
      <c r="D71" s="112">
        <v>3053</v>
      </c>
      <c r="E71" s="35">
        <v>2</v>
      </c>
      <c r="F71" s="35">
        <v>0</v>
      </c>
      <c r="G71" s="35">
        <v>35</v>
      </c>
      <c r="H71" s="35">
        <v>5319</v>
      </c>
      <c r="I71" s="138">
        <v>3292</v>
      </c>
      <c r="J71" s="139">
        <v>0</v>
      </c>
      <c r="K71" s="138">
        <v>2046</v>
      </c>
      <c r="L71" s="138">
        <v>0</v>
      </c>
      <c r="M71" s="138">
        <v>0</v>
      </c>
      <c r="N71" s="138">
        <v>0</v>
      </c>
      <c r="O71" s="138">
        <v>0</v>
      </c>
    </row>
    <row r="72" spans="1:15" ht="13.5" customHeight="1">
      <c r="A72" s="132" t="s">
        <v>61</v>
      </c>
      <c r="B72" s="132"/>
      <c r="C72" s="133"/>
      <c r="D72" s="134">
        <f>D74+D75</f>
        <v>3184</v>
      </c>
      <c r="E72" s="135">
        <f>E74+E75</f>
        <v>2755</v>
      </c>
      <c r="F72" s="135">
        <f>F74+F75</f>
        <v>3618</v>
      </c>
      <c r="G72" s="135">
        <f>G74+G75</f>
        <v>3890</v>
      </c>
      <c r="H72" s="135">
        <f>H74+H75+H73</f>
        <v>3489</v>
      </c>
      <c r="I72" s="135">
        <f t="shared" ref="I72:N72" si="26">+I74+I75</f>
        <v>3294</v>
      </c>
      <c r="J72" s="136">
        <f t="shared" si="26"/>
        <v>3096</v>
      </c>
      <c r="K72" s="135">
        <f t="shared" si="26"/>
        <v>2986</v>
      </c>
      <c r="L72" s="135">
        <f t="shared" si="26"/>
        <v>3000</v>
      </c>
      <c r="M72" s="135">
        <f t="shared" si="26"/>
        <v>3000</v>
      </c>
      <c r="N72" s="135">
        <f t="shared" si="26"/>
        <v>3000</v>
      </c>
      <c r="O72" s="135">
        <f>+O74+O75</f>
        <v>3000</v>
      </c>
    </row>
    <row r="73" spans="1:15" ht="13.5" hidden="1" customHeight="1">
      <c r="A73" s="26"/>
      <c r="B73" s="26"/>
      <c r="C73" s="111" t="s">
        <v>62</v>
      </c>
      <c r="D73" s="102"/>
      <c r="E73" s="29"/>
      <c r="F73" s="29"/>
      <c r="G73" s="29"/>
      <c r="H73" s="140">
        <v>328</v>
      </c>
      <c r="I73" s="29"/>
      <c r="J73" s="103"/>
      <c r="K73" s="29"/>
      <c r="L73" s="29"/>
      <c r="M73" s="29"/>
      <c r="N73" s="29"/>
      <c r="O73" s="29"/>
    </row>
    <row r="74" spans="1:15" ht="13.5" customHeight="1">
      <c r="A74" s="88"/>
      <c r="B74" s="88"/>
      <c r="C74" s="111" t="s">
        <v>63</v>
      </c>
      <c r="D74" s="141">
        <v>1010</v>
      </c>
      <c r="E74" s="140">
        <v>521</v>
      </c>
      <c r="F74" s="140">
        <v>624</v>
      </c>
      <c r="G74" s="140">
        <v>907</v>
      </c>
      <c r="H74" s="140">
        <v>434</v>
      </c>
      <c r="I74" s="35">
        <v>357</v>
      </c>
      <c r="J74" s="113">
        <v>283</v>
      </c>
      <c r="K74" s="35">
        <v>201</v>
      </c>
      <c r="L74" s="35">
        <v>800</v>
      </c>
      <c r="M74" s="35">
        <v>800</v>
      </c>
      <c r="N74" s="35">
        <v>800</v>
      </c>
      <c r="O74" s="35">
        <v>800</v>
      </c>
    </row>
    <row r="75" spans="1:15" ht="13.5" customHeight="1">
      <c r="A75" s="88"/>
      <c r="B75" s="88"/>
      <c r="C75" s="111" t="s">
        <v>64</v>
      </c>
      <c r="D75" s="141">
        <v>2174</v>
      </c>
      <c r="E75" s="140">
        <v>2234</v>
      </c>
      <c r="F75" s="140">
        <v>2994</v>
      </c>
      <c r="G75" s="140">
        <v>2983</v>
      </c>
      <c r="H75" s="140">
        <v>2727</v>
      </c>
      <c r="I75" s="35">
        <v>2937</v>
      </c>
      <c r="J75" s="113">
        <v>2813</v>
      </c>
      <c r="K75" s="35">
        <v>2785</v>
      </c>
      <c r="L75" s="35">
        <v>2200</v>
      </c>
      <c r="M75" s="35">
        <v>2200</v>
      </c>
      <c r="N75" s="35">
        <v>2200</v>
      </c>
      <c r="O75" s="35">
        <v>2200</v>
      </c>
    </row>
    <row r="76" spans="1:15" s="148" customFormat="1" ht="14.25" customHeight="1">
      <c r="A76" s="142" t="s">
        <v>65</v>
      </c>
      <c r="B76" s="143"/>
      <c r="C76" s="144"/>
      <c r="D76" s="145">
        <f t="shared" ref="D76:O76" si="27">D47+D68+D72</f>
        <v>156788.122</v>
      </c>
      <c r="E76" s="146">
        <f t="shared" si="27"/>
        <v>186300.41899999999</v>
      </c>
      <c r="F76" s="146">
        <f t="shared" si="27"/>
        <v>172596.117</v>
      </c>
      <c r="G76" s="146">
        <f t="shared" si="27"/>
        <v>174144.59000000003</v>
      </c>
      <c r="H76" s="146">
        <f t="shared" si="27"/>
        <v>192298</v>
      </c>
      <c r="I76" s="146">
        <f t="shared" si="27"/>
        <v>201627.66</v>
      </c>
      <c r="J76" s="147">
        <f t="shared" si="27"/>
        <v>206890.32892500001</v>
      </c>
      <c r="K76" s="146">
        <f t="shared" si="27"/>
        <v>215623.364</v>
      </c>
      <c r="L76" s="146">
        <f t="shared" si="27"/>
        <v>216112.90000000005</v>
      </c>
      <c r="M76" s="146">
        <f t="shared" si="27"/>
        <v>220496.42056795678</v>
      </c>
      <c r="N76" s="146">
        <f t="shared" si="27"/>
        <v>234598.04185632739</v>
      </c>
      <c r="O76" s="146">
        <f t="shared" si="27"/>
        <v>244121.6817722781</v>
      </c>
    </row>
    <row r="82" spans="3:15" hidden="1">
      <c r="C82" s="85" t="s">
        <v>66</v>
      </c>
      <c r="D82" s="149">
        <f>[2]PIB!L5</f>
        <v>616254</v>
      </c>
      <c r="E82" s="149">
        <f>[2]PIB!M5</f>
        <v>688843</v>
      </c>
      <c r="F82" s="149">
        <f>[2]PIB!N5</f>
        <v>732449</v>
      </c>
      <c r="G82" s="149">
        <f>[2]PIB!O5</f>
        <v>764030</v>
      </c>
      <c r="H82" s="149">
        <f>[2]PIB!P5</f>
        <v>802607</v>
      </c>
      <c r="I82" s="149">
        <f>[2]PIB!Q5</f>
        <v>827497</v>
      </c>
      <c r="J82" s="149">
        <f>[2]PIB!R5</f>
        <v>872791</v>
      </c>
      <c r="K82" s="149">
        <v>917365.03025654412</v>
      </c>
      <c r="L82" s="149">
        <v>977185</v>
      </c>
      <c r="M82" s="149">
        <v>1045004</v>
      </c>
      <c r="N82" s="149">
        <v>1121327</v>
      </c>
      <c r="O82" s="149">
        <v>1204695</v>
      </c>
    </row>
  </sheetData>
  <mergeCells count="4">
    <mergeCell ref="A1:O1"/>
    <mergeCell ref="A41:O41"/>
    <mergeCell ref="L3:O3"/>
    <mergeCell ref="L43:O43"/>
  </mergeCells>
  <printOptions horizontalCentered="1"/>
  <pageMargins left="0.31496062992125984" right="0.31496062992125984" top="0.59055118110236227" bottom="0.15748031496062992" header="0.31496062992125984" footer="0.31496062992125984"/>
  <pageSetup paperSize="9" scale="93" fitToHeight="2" orientation="landscape" r:id="rId1"/>
  <headerFooter differentFirst="1" alignWithMargins="0">
    <oddHeader>&amp;C&amp;"Candara,Normal"&amp;8&amp;D&amp;R&amp;"Candara,Normal"&amp;8Direction du Trésor et des Finances Extérieures</oddHeader>
    <firstHeader>&amp;C&amp;"Candara,Normal"&amp;8&amp;D&amp;R&amp;"Candara,Normal"&amp;8Direction du Trésor et des Finances Extérieures</firstHeader>
    <firstFooter>&amp;R&amp;"Candara,Normal"&amp;9 22</firstFooter>
  </headerFooter>
  <rowBreaks count="1" manualBreakCount="1">
    <brk id="40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rs xmlns="2ed7bce6-9504-4e3c-8303-3425f7dcdd1e">2015</Yers>
    <SearchMetaPublishingsdate xmlns="e6905d02-5630-417c-9954-c8f38ab3a42f">2015-03-16T11:09:00+00:00</SearchMetaPublishingsdate>
    <SearchMetaExpirationdate xmlns="e6905d02-5630-417c-9954-c8f38ab3a42f" xsi:nil="true"/>
    <Langue0 xmlns="2ed7bce6-9504-4e3c-8303-3425f7dcdd1e">2</Langue0>
    <Direction0 xmlns="2ed7bce6-9504-4e3c-8303-3425f7dcdd1e">5</Direction0>
    <Visible xmlns="2ed7bce6-9504-4e3c-8303-3425f7dcdd1e">true</Visible>
    <Mot_x0020_cl_x00e9_ xmlns="56539166-37f9-4d5f-9145-bf1d45b15ac4" xsi:nil="true"/>
    <Lien_Externe xmlns="56539166-37f9-4d5f-9145-bf1d45b15ac4" xsi:nil="true"/>
    <Theme xmlns="56539166-37f9-4d5f-9145-bf1d45b15ac4" xsi:nil="true"/>
    <Titre_x002d_ar xmlns="e17ec7df-8ceb-404e-ad73-7fe9e4dbc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D5BD97A70D3641969910BEA4B67371" ma:contentTypeVersion="49" ma:contentTypeDescription="Crée un document." ma:contentTypeScope="" ma:versionID="f17bf658b47fa95e373fbb013fb0ec31">
  <xsd:schema xmlns:xsd="http://www.w3.org/2001/XMLSchema" xmlns:xs="http://www.w3.org/2001/XMLSchema" xmlns:p="http://schemas.microsoft.com/office/2006/metadata/properties" xmlns:ns3="2ed7bce6-9504-4e3c-8303-3425f7dcdd1e" xmlns:ns4="e6905d02-5630-417c-9954-c8f38ab3a42f" xmlns:ns5="56539166-37f9-4d5f-9145-bf1d45b15ac4" xmlns:ns6="e17ec7df-8ceb-404e-ad73-7fe9e4dbcd32" targetNamespace="http://schemas.microsoft.com/office/2006/metadata/properties" ma:root="true" ma:fieldsID="9b8af8a0d8044800ae8f714ce7714ae3" ns3:_="" ns4:_="" ns5:_="" ns6:_="">
    <xsd:import namespace="2ed7bce6-9504-4e3c-8303-3425f7dcdd1e"/>
    <xsd:import namespace="e6905d02-5630-417c-9954-c8f38ab3a42f"/>
    <xsd:import namespace="56539166-37f9-4d5f-9145-bf1d45b15ac4"/>
    <xsd:import namespace="e17ec7df-8ceb-404e-ad73-7fe9e4dbcd32"/>
    <xsd:element name="properties">
      <xsd:complexType>
        <xsd:sequence>
          <xsd:element name="documentManagement">
            <xsd:complexType>
              <xsd:all>
                <xsd:element ref="ns3:Yers" minOccurs="0"/>
                <xsd:element ref="ns4:SearchMetaPublishingsdate" minOccurs="0"/>
                <xsd:element ref="ns4:SearchMetaExpirationdate" minOccurs="0"/>
                <xsd:element ref="ns3:Langue0"/>
                <xsd:element ref="ns3:Direction0" minOccurs="0"/>
                <xsd:element ref="ns3:Visible" minOccurs="0"/>
                <xsd:element ref="ns5:Mot_x0020_cl_x00e9_" minOccurs="0"/>
                <xsd:element ref="ns5:Mot_x0020_cl_x00e9__x003a_ID" minOccurs="0"/>
                <xsd:element ref="ns5:Theme" minOccurs="0"/>
                <xsd:element ref="ns5:Theme_x003a_ID" minOccurs="0"/>
                <xsd:element ref="ns5:Lien_Externe" minOccurs="0"/>
                <xsd:element ref="ns6:Titre_x002d_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7bce6-9504-4e3c-8303-3425f7dcdd1e" elementFormDefault="qualified">
    <xsd:import namespace="http://schemas.microsoft.com/office/2006/documentManagement/types"/>
    <xsd:import namespace="http://schemas.microsoft.com/office/infopath/2007/PartnerControls"/>
    <xsd:element name="Yers" ma:index="9" nillable="true" ma:displayName="Years" ma:internalName="Yers">
      <xsd:simpleType>
        <xsd:restriction base="dms:Text">
          <xsd:maxLength value="255"/>
        </xsd:restriction>
      </xsd:simpleType>
    </xsd:element>
    <xsd:element name="Langue0" ma:index="12" ma:displayName="Langue" ma:list="{6e5bef63-f144-4c1b-9c73-a335b74bda2b}" ma:internalName="Langue0" ma:showField="Title" ma:web="e6905d02-5630-417c-9954-c8f38ab3a42f">
      <xsd:simpleType>
        <xsd:restriction base="dms:Lookup"/>
      </xsd:simpleType>
    </xsd:element>
    <xsd:element name="Direction0" ma:index="13" nillable="true" ma:displayName="Direction" ma:list="{f26ad865-2698-4f56-9823-b142a6099d73}" ma:internalName="Direction0" ma:showField="Title" ma:web="e6905d02-5630-417c-9954-c8f38ab3a42f">
      <xsd:simpleType>
        <xsd:restriction base="dms:Lookup"/>
      </xsd:simpleType>
    </xsd:element>
    <xsd:element name="Visible" ma:index="14" nillable="true" ma:displayName="Visible" ma:default="1" ma:indexed="true" ma:internalName="Visi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05d02-5630-417c-9954-c8f38ab3a42f" elementFormDefault="qualified">
    <xsd:import namespace="http://schemas.microsoft.com/office/2006/documentManagement/types"/>
    <xsd:import namespace="http://schemas.microsoft.com/office/infopath/2007/PartnerControls"/>
    <xsd:element name="SearchMetaPublishingsdate" ma:index="10" nillable="true" ma:displayName="Date publication" ma:format="DateTime" ma:indexed="true" ma:internalName="SearchMetaPublishingsdate">
      <xsd:simpleType>
        <xsd:restriction base="dms:DateTime"/>
      </xsd:simpleType>
    </xsd:element>
    <xsd:element name="SearchMetaExpirationdate" ma:index="11" nillable="true" ma:displayName="Date d'expiration" ma:format="DateTime" ma:indexed="true" ma:internalName="SearchMeta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39166-37f9-4d5f-9145-bf1d45b15ac4" elementFormDefault="qualified">
    <xsd:import namespace="http://schemas.microsoft.com/office/2006/documentManagement/types"/>
    <xsd:import namespace="http://schemas.microsoft.com/office/infopath/2007/PartnerControls"/>
    <xsd:element name="Mot_x0020_cl_x00e9_" ma:index="15" nillable="true" ma:displayName="Mot clé" ma:list="{e777d04c-bb65-4c33-8432-0cfe6bea0603}" ma:internalName="Mot_x0020_cl_x00e9_" ma:showField="Title" ma:web="e6905d02-5630-417c-9954-c8f38ab3a42f">
      <xsd:simpleType>
        <xsd:restriction base="dms:Lookup"/>
      </xsd:simpleType>
    </xsd:element>
    <xsd:element name="Mot_x0020_cl_x00e9__x003a_ID" ma:index="16" nillable="true" ma:displayName="Mot clé:ID" ma:list="{e777d04c-bb65-4c33-8432-0cfe6bea0603}" ma:internalName="Mot_x0020_cl_x00e9__x003a_ID" ma:readOnly="true" ma:showField="ID" ma:web="e6905d02-5630-417c-9954-c8f38ab3a42f">
      <xsd:simpleType>
        <xsd:restriction base="dms:Lookup"/>
      </xsd:simpleType>
    </xsd:element>
    <xsd:element name="Theme" ma:index="18" nillable="true" ma:displayName="Theme" ma:list="{59cb2452-8ec5-4a1a-a8f7-53d8c43ce867}" ma:internalName="Theme0" ma:showField="Title" ma:web="e6905d02-5630-417c-9954-c8f38ab3a42f">
      <xsd:simpleType>
        <xsd:restriction base="dms:Lookup"/>
      </xsd:simpleType>
    </xsd:element>
    <xsd:element name="Theme_x003a_ID" ma:index="19" nillable="true" ma:displayName="Theme:ID" ma:list="{59cb2452-8ec5-4a1a-a8f7-53d8c43ce867}" ma:internalName="Theme_x003a_ID0" ma:readOnly="true" ma:showField="ID" ma:web="e6905d02-5630-417c-9954-c8f38ab3a42f">
      <xsd:simpleType>
        <xsd:restriction base="dms:Lookup"/>
      </xsd:simpleType>
    </xsd:element>
    <xsd:element name="Lien_Externe" ma:index="22" nillable="true" ma:displayName="Lien_Externe" ma:internalName="Lien_Externe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c7df-8ceb-404e-ad73-7fe9e4dbcd32" elementFormDefault="qualified">
    <xsd:import namespace="http://schemas.microsoft.com/office/2006/documentManagement/types"/>
    <xsd:import namespace="http://schemas.microsoft.com/office/infopath/2007/PartnerControls"/>
    <xsd:element name="Titre_x002d_ar" ma:index="23" nillable="true" ma:displayName="Titre-ar" ma:internalName="Titre_x002d_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A3D73-3717-426B-AC61-7FF8B2C2B5AD}"/>
</file>

<file path=customXml/itemProps2.xml><?xml version="1.0" encoding="utf-8"?>
<ds:datastoreItem xmlns:ds="http://schemas.openxmlformats.org/officeDocument/2006/customXml" ds:itemID="{D08740A7-52F1-4EEF-A50E-7EF88DA981D8}"/>
</file>

<file path=customXml/itemProps3.xml><?xml version="1.0" encoding="utf-8"?>
<ds:datastoreItem xmlns:ds="http://schemas.openxmlformats.org/officeDocument/2006/customXml" ds:itemID="{27A63A0A-C68D-4D92-92EB-8D7347DCD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CRT</vt:lpstr>
      <vt:lpstr>CRT!Zone_d_impression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 des Charges et des ressources du trésor sur la période 2015-2018</dc:title>
  <dc:creator>d.rassam</dc:creator>
  <cp:lastModifiedBy> </cp:lastModifiedBy>
  <dcterms:created xsi:type="dcterms:W3CDTF">2014-10-29T17:29:34Z</dcterms:created>
  <dcterms:modified xsi:type="dcterms:W3CDTF">2015-11-10T12:36:19Z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0x0101003AD5BD97A70D3641969910BEA4B67371</vt:lpwstr>
  </property>
  <property fmtid="{D5CDD505-2E9C-101B-9397-08002B2CF9AE}" pid="3" name="WorkflowChangePath">
    <vt:lpwstr>5578cd02-784e-413c-945f-c37320e2ac81,3;3e88ece3-6836-4472-9d19-4ac5859a7778,5;</vt:lpwstr>
  </property>
  <property fmtid="{D5CDD505-2E9C-101B-9397-08002B2CF9AE}" pid="4" name="Order">
    <vt:r8>1188200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ibles">
    <vt:lpwstr>1</vt:lpwstr>
  </property>
  <property fmtid="{D5CDD505-2E9C-101B-9397-08002B2CF9AE}" pid="11" name="Thèmes">
    <vt:lpwstr>22;#</vt:lpwstr>
  </property>
  <property fmtid="{D5CDD505-2E9C-101B-9397-08002B2CF9AE}" pid="12" name="Description0">
    <vt:lpwstr>Projection des Charges et des ressources du trésor sur la période 2015-2018</vt:lpwstr>
  </property>
  <property fmtid="{D5CDD505-2E9C-101B-9397-08002B2CF9AE}" pid="14" name="Dossier">
    <vt:lpwstr>23;#</vt:lpwstr>
  </property>
  <property fmtid="{D5CDD505-2E9C-101B-9397-08002B2CF9AE}" pid="18" name="Mots clefs">
    <vt:lpwstr>5;#</vt:lpwstr>
  </property>
  <property fmtid="{D5CDD505-2E9C-101B-9397-08002B2CF9AE}" pid="19" name="Couverture">
    <vt:lpwstr>, </vt:lpwstr>
  </property>
  <property fmtid="{D5CDD505-2E9C-101B-9397-08002B2CF9AE}" pid="20" name="Langue">
    <vt:lpwstr>Français</vt:lpwstr>
  </property>
  <property fmtid="{D5CDD505-2E9C-101B-9397-08002B2CF9AE}" pid="22" name="Produit par">
    <vt:lpwstr>8</vt:lpwstr>
  </property>
  <property fmtid="{D5CDD505-2E9C-101B-9397-08002B2CF9AE}" pid="23" name="Date de validité">
    <vt:filetime>2015-03-16T11:09:00Z</vt:filetime>
  </property>
  <property fmtid="{D5CDD505-2E9C-101B-9397-08002B2CF9AE}" pid="24" name="Direction">
    <vt:lpwstr>db</vt:lpwstr>
  </property>
  <property fmtid="{D5CDD505-2E9C-101B-9397-08002B2CF9AE}" pid="25" name="Types">
    <vt:lpwstr>18;#Tableaux</vt:lpwstr>
  </property>
  <property fmtid="{D5CDD505-2E9C-101B-9397-08002B2CF9AE}" pid="26" name="Visibilité">
    <vt:lpwstr>Publié</vt:lpwstr>
  </property>
  <property fmtid="{D5CDD505-2E9C-101B-9397-08002B2CF9AE}" pid="27" name="Type de document">
    <vt:lpwstr>18</vt:lpwstr>
  </property>
  <property fmtid="{D5CDD505-2E9C-101B-9397-08002B2CF9AE}" pid="28" name="Theme">
    <vt:lpwstr>22</vt:lpwstr>
  </property>
</Properties>
</file>